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duong-trading\e\FILE CA NHAN\CUONG\LHP TALENTS\TAICHINH\BAO CAO TAI CHINH\"/>
    </mc:Choice>
  </mc:AlternateContent>
  <xr:revisionPtr revIDLastSave="0" documentId="13_ncr:1_{CA798D71-C7CC-489D-B90A-C4FE046871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ÁO CÁO TC 2022" sheetId="12" r:id="rId1"/>
    <sheet name="MB 2022" sheetId="1" r:id="rId2"/>
    <sheet name="vcb 2022" sheetId="3" r:id="rId3"/>
    <sheet name="bidv 2022" sheetId="4" r:id="rId4"/>
    <sheet name="an bình" sheetId="5" r:id="rId5"/>
    <sheet name="tiền mặt" sheetId="7" r:id="rId6"/>
    <sheet name="TH NH+TM " sheetId="13" r:id="rId7"/>
    <sheet name="Sheet2" sheetId="2" r:id="rId8"/>
  </sheets>
  <definedNames>
    <definedName name="_xlnm._FilterDatabase" localSheetId="4" hidden="1">'an bình'!$A$3:$G$19</definedName>
    <definedName name="_xlnm._FilterDatabase" localSheetId="3" hidden="1">'bidv 2022'!$A$3:$G$37</definedName>
    <definedName name="_xlnm._FilterDatabase" localSheetId="1" hidden="1">'MB 2022'!$A$3:$G$41</definedName>
    <definedName name="_xlnm._FilterDatabase" localSheetId="6" hidden="1">'TH NH+TM '!$A$4:$G$358</definedName>
    <definedName name="_xlnm._FilterDatabase" localSheetId="5" hidden="1">'tiền mặt'!$A$3:$G$11</definedName>
    <definedName name="_xlnm._FilterDatabase" localSheetId="2" hidden="1">'vcb 2022'!$A$3:$G$269</definedName>
    <definedName name="chi_hỗ_trợ">Sheet2!$A$1:$A$8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2" l="1"/>
  <c r="C26" i="12"/>
  <c r="C25" i="12"/>
  <c r="C30" i="12"/>
  <c r="C34" i="12"/>
  <c r="C33" i="12"/>
  <c r="C31" i="12"/>
  <c r="C32" i="12"/>
  <c r="C12" i="12"/>
  <c r="G348" i="13" l="1"/>
  <c r="F351" i="13"/>
  <c r="G351" i="13"/>
  <c r="J351" i="13" s="1"/>
  <c r="H351" i="13"/>
  <c r="G6" i="7"/>
  <c r="H237" i="13"/>
  <c r="F353" i="13" l="1"/>
  <c r="G3" i="13"/>
  <c r="F3" i="13"/>
  <c r="I351" i="13"/>
  <c r="G274" i="3" l="1"/>
  <c r="F274" i="3"/>
  <c r="F40" i="1"/>
  <c r="C29" i="12"/>
  <c r="C23" i="12"/>
  <c r="C11" i="12"/>
  <c r="F34" i="12" l="1"/>
  <c r="F36" i="12"/>
  <c r="G9" i="7"/>
  <c r="F9" i="7"/>
  <c r="G17" i="5"/>
  <c r="F17" i="5"/>
  <c r="G35" i="4"/>
  <c r="F35" i="4"/>
  <c r="G267" i="3"/>
  <c r="G275" i="3" s="1"/>
  <c r="F267" i="3"/>
  <c r="F275" i="3" s="1"/>
  <c r="F11" i="7" l="1"/>
  <c r="F19" i="5"/>
  <c r="I19" i="5" s="1"/>
  <c r="F37" i="4"/>
  <c r="I37" i="4" s="1"/>
  <c r="F39" i="1"/>
  <c r="F41" i="1" s="1"/>
  <c r="G39" i="1"/>
  <c r="I357" i="13" l="1"/>
  <c r="I358" i="13" s="1"/>
  <c r="J358" i="13" s="1"/>
  <c r="C44" i="12"/>
  <c r="F269" i="3"/>
  <c r="I269" i="3" s="1"/>
  <c r="C36" i="12" l="1"/>
  <c r="C37" i="12"/>
  <c r="G36" i="12" l="1"/>
  <c r="C45" i="12"/>
  <c r="C47" i="12" s="1"/>
</calcChain>
</file>

<file path=xl/sharedStrings.xml><?xml version="1.0" encoding="utf-8"?>
<sst xmlns="http://schemas.openxmlformats.org/spreadsheetml/2006/main" count="1816" uniqueCount="426">
  <si>
    <t>STT</t>
  </si>
  <si>
    <t>Ngày tháng</t>
  </si>
  <si>
    <t>Nội dung</t>
  </si>
  <si>
    <t>Phân mục</t>
  </si>
  <si>
    <t>Thu</t>
  </si>
  <si>
    <t>Chi</t>
  </si>
  <si>
    <t>thu lãi ngân hàng</t>
  </si>
  <si>
    <t>thu khác</t>
  </si>
  <si>
    <t>chi học bổng</t>
  </si>
  <si>
    <t>chi hỗ trợ</t>
  </si>
  <si>
    <t>chi quản lý quỹ</t>
  </si>
  <si>
    <t>chi khác</t>
  </si>
  <si>
    <t>chi ngoài</t>
  </si>
  <si>
    <t>thu tài trợ</t>
  </si>
  <si>
    <t>Lương</t>
  </si>
  <si>
    <t>Tiểu mục</t>
  </si>
  <si>
    <t>Hoàng Văn Tú</t>
  </si>
  <si>
    <t>Hoàng Thị Thúy Ngần</t>
  </si>
  <si>
    <t>Đặng Thị Nhung</t>
  </si>
  <si>
    <t>Nguyễn Thúy Hiền</t>
  </si>
  <si>
    <t>Tô Khánh Linh</t>
  </si>
  <si>
    <t>Trần Thùy Dương</t>
  </si>
  <si>
    <t>TM nộp</t>
  </si>
  <si>
    <t>Hoàng Thị Duyên</t>
  </si>
  <si>
    <t>Trần Hoàng Nhi</t>
  </si>
  <si>
    <t>Đặng Thị Thùy Trang</t>
  </si>
  <si>
    <t>Nguyễn Vũ Mai Anh</t>
  </si>
  <si>
    <t>CT giữa 2 NH</t>
  </si>
  <si>
    <t>trường LHP</t>
  </si>
  <si>
    <t>Trần Thị Liên</t>
  </si>
  <si>
    <t>chi truyền thông</t>
  </si>
  <si>
    <t>tên miền</t>
  </si>
  <si>
    <t>Nguyễn Thành Công</t>
  </si>
  <si>
    <t xml:space="preserve">TM rút </t>
  </si>
  <si>
    <t>Phí NH</t>
  </si>
  <si>
    <t>Cộng phát sinh năm 2023</t>
  </si>
  <si>
    <t>Số dư 31/12/2022</t>
  </si>
  <si>
    <t>Số dư 31/12/2023</t>
  </si>
  <si>
    <t>Thuế</t>
  </si>
  <si>
    <t>BẢNG KÊ THEO DÕI TIỀN GỬI NGÂN HÀNG</t>
  </si>
  <si>
    <t>TK BIDV BẮC HÀ- 1182341818</t>
  </si>
  <si>
    <t>TK AN BÌNH- PGD TÂY HỒ-1021099181818</t>
  </si>
  <si>
    <t>TK MB HOÀN KIẾM- STK: 12586599</t>
  </si>
  <si>
    <t>SỔ TIẾT KIỆM</t>
  </si>
  <si>
    <t>BẢNG KÊ THEO DÕI TK TIỀN MẶT</t>
  </si>
  <si>
    <t>CỘNG HÒA XÃ HỘI CHỦ NGHĨA VIỆT NAM</t>
  </si>
  <si>
    <t>Độc lập- Tự do- Hạnh phúc</t>
  </si>
  <si>
    <t>Các khoản mục</t>
  </si>
  <si>
    <t>Số tiền (VNĐ)</t>
  </si>
  <si>
    <t>Trong đó</t>
  </si>
  <si>
    <t>Số tiền (USD)</t>
  </si>
  <si>
    <t>Tỷ giá</t>
  </si>
  <si>
    <t>I</t>
  </si>
  <si>
    <t xml:space="preserve">Gửi STK tại An Bình </t>
  </si>
  <si>
    <t>Số dư TK MB (TK VNĐ)</t>
  </si>
  <si>
    <t>Số dư TK VCB (TK VNĐ)</t>
  </si>
  <si>
    <t>Số dư TK Bidv (TK VNĐ)</t>
  </si>
  <si>
    <t>Số dư TK An Bình (TK VNĐ)</t>
  </si>
  <si>
    <t>Khoản tạm ứng phải thu</t>
  </si>
  <si>
    <t>Số dư quỹ Tiền mặt</t>
  </si>
  <si>
    <t>II</t>
  </si>
  <si>
    <t>CÁC KHOẢN THU</t>
  </si>
  <si>
    <t>TỒN ĐẦU KỲ</t>
  </si>
  <si>
    <t>Thu từ tiền lãi và thu khác (MS4)</t>
  </si>
  <si>
    <t>Thu từ hoạt động tài chính (chênh lệch tỷ giá)</t>
  </si>
  <si>
    <t>III</t>
  </si>
  <si>
    <t>CÁC KHOẢN CHI</t>
  </si>
  <si>
    <t>Chi hoạt động quản lý quỹ (MS8)</t>
  </si>
  <si>
    <t>Chi phí hoạt động tài chính (chênh lệch tỷ giá)</t>
  </si>
  <si>
    <t>IV</t>
  </si>
  <si>
    <t>SỐ DƯ CUỐI KỲ (IV=I+II-III)</t>
  </si>
  <si>
    <t>SDDD</t>
  </si>
  <si>
    <t>QUÝ HỖ TRỢ  PHÁT TRIỂN</t>
  </si>
  <si>
    <t xml:space="preserve">   TÀI NĂNG THÀNH NAM</t>
  </si>
  <si>
    <t>V</t>
  </si>
  <si>
    <t>Vốn góp Hội đồng sáng lập Quỹ</t>
  </si>
  <si>
    <t>Chuyển tiền từ tk VCB sang MB</t>
  </si>
  <si>
    <t>Thu phí SMS banking</t>
  </si>
  <si>
    <t>Lãi tiền gửi ngân hàng TK MB</t>
  </si>
  <si>
    <t>Phan Hồng Nam 02-05 đóng góp ủng hộ quỹ</t>
  </si>
  <si>
    <t>Nguyễn Diệu Linh ủng hộ</t>
  </si>
  <si>
    <t>Ngô Ngọc Thúy khóa 89-92 chuyên ủng hộ quỹ</t>
  </si>
  <si>
    <t>Phùng Linh Sơn  ủng hộ quỹ</t>
  </si>
  <si>
    <t>Nguyễn Trọng Khai ủng hộ quỹ</t>
  </si>
  <si>
    <t>Đỗ Thị Thanh Vân _ Maritime bank 88 láng hạ- ủng hộ quỹ</t>
  </si>
  <si>
    <t>Đào Duy Hưng ủng hộ quỹ</t>
  </si>
  <si>
    <t xml:space="preserve">Nguyễn Đức Thắng - Hà Nội - FC 8790 </t>
  </si>
  <si>
    <t>Đinh Thị Mỹ Quyên ủng hộ</t>
  </si>
  <si>
    <t xml:space="preserve">chuyển tiền từ MB sang Tk An Bình </t>
  </si>
  <si>
    <t>Phạm Việt Khoa chuyển tiền ủng hoạt động truyền thống của Quỹ</t>
  </si>
  <si>
    <t>Phí SMS banking</t>
  </si>
  <si>
    <t>Công ty cổ phần Tập đoàn Phượng Hoàng Xanh AVA ủng hộ quỹ</t>
  </si>
  <si>
    <t>Nguyễn Anh Hòa chuyển tiền cho khóa 95-98 ủng hộ quỹ</t>
  </si>
  <si>
    <t>Chuyển tiền cho trường THPT chuyên Lê Hồng Phong quà tri ân thầy cô giáo có thành tích cao</t>
  </si>
  <si>
    <t>Trần Hồng Hạnh LHP 9598 Vân anh ủng hộ (Tk Nguyễn Anh Hòa chuyển tiền)</t>
  </si>
  <si>
    <t>chuyển khoản cho trường THPT Lê Hồng Phong NĐ hỗ trợ tập huấn đội tuyển HS giỏi quốc gia năm học 2022-2023</t>
  </si>
  <si>
    <t>Chi lương cho bà Trần Thùy Dương tháng 10,2022 và tháng 11,2022</t>
  </si>
  <si>
    <t>Chi học bổng thường xuyên tháng 12.2022- Trần Hoàng Nhi (Tk nhận Hoàng thị Thúy Ngần)</t>
  </si>
  <si>
    <t>Chi học bổng thường xuyên tháng 12.2022- Hoàng Thị Duyên (TK nhận là Hoàng Văn Tú)</t>
  </si>
  <si>
    <t>Chi học bổng thường xuyên tháng 12.2022- Đặng Thị Thùy Trang (tk nhận: Đặng Thị Nhung)</t>
  </si>
  <si>
    <t>Chi lương cho bà Trần Thùy Dương tháng 12,2022</t>
  </si>
  <si>
    <t>Cộng phát sinh năm 2022</t>
  </si>
  <si>
    <t>Số dư 31/12/2021</t>
  </si>
  <si>
    <t>Lãi tiền gửi Bidv tháng 2 năm 2022</t>
  </si>
  <si>
    <t>Lãi tiền gửi Bidv tháng 3 năm 2022</t>
  </si>
  <si>
    <t>Lãi tiền gửi Bidv tháng 4 năm 2022</t>
  </si>
  <si>
    <t>Hội tennis 9295 LHP ủng hộ quỹ</t>
  </si>
  <si>
    <t>Lãi tiền gửi Bidv tháng 5 năm 2022</t>
  </si>
  <si>
    <t>Lãi tiền gửi Bidv tháng 6 năm 2022</t>
  </si>
  <si>
    <t>Lãi tiền gửi Bidv tháng 7 năm 2022</t>
  </si>
  <si>
    <t>Nguyễn Chiến Thắng 95K1 LHP ủng hộ</t>
  </si>
  <si>
    <t>Đỗ Thanh Phong khóa 9295 ủng hộ</t>
  </si>
  <si>
    <t>Vũ Ngọc Anh GD A4 9295 ủng hộ quỹ</t>
  </si>
  <si>
    <t>9295 Ngọc Anh C1 ủng hộ quỹ</t>
  </si>
  <si>
    <t>Vũ thị Thùy Dương chuyên tin khoa 97,20 ủng hộ quỹ</t>
  </si>
  <si>
    <t>Nguyễn Thị Thu Hà chuyển tiền ủng hộ</t>
  </si>
  <si>
    <t>Litte 9295- Trần Trung Kiên ủng hộ quỹ</t>
  </si>
  <si>
    <t>Little 9295 Oanh Thủy Quỳnh anh ủng hộ quỹ</t>
  </si>
  <si>
    <t>Litte 9295- Lê Dương D1 ủng hộ quỹ</t>
  </si>
  <si>
    <t>Lãi tiền gửi Bidv tháng 8 năm 2022</t>
  </si>
  <si>
    <t>Triệu Văn Trung ủng hộ quỹ</t>
  </si>
  <si>
    <t>Phí chuyển tiền</t>
  </si>
  <si>
    <t>Tập thể cựu học sinh 9497 ủng hộ quỹ HTPT</t>
  </si>
  <si>
    <t>Lãi tiền bidv tháng 9 năm 2022</t>
  </si>
  <si>
    <t>Phí quản lý tài khoản bidv quý 1</t>
  </si>
  <si>
    <t>Phí quản lý tài khoản bidv quý 2</t>
  </si>
  <si>
    <t>Phí quản lý tài khoản bidv quý 3</t>
  </si>
  <si>
    <t>Lãi tiền gửi bidv tháng 10 năm 2022</t>
  </si>
  <si>
    <t>Lãi tiền gửi bidv tháng 11 năm 2022</t>
  </si>
  <si>
    <t>Phí quản lý tài khoản bidv quý 4</t>
  </si>
  <si>
    <t>Phí BSMS tháng 12.2022 bidv</t>
  </si>
  <si>
    <t>Lãi tiền gửi bidv tháng 12 năm 2022</t>
  </si>
  <si>
    <t>TK VCB Bắc Hà Nội- PGD Phạm Hồng Thái- 6618181818</t>
  </si>
  <si>
    <t>Thu phí dịch vụ SMS tháng 12/2021 -sdt: 0903197786-VCB</t>
  </si>
  <si>
    <t>Thu phí dịch vụ SMS tháng 12/2021-sdt: 0912482028 VCB</t>
  </si>
  <si>
    <t>Thu phí dịch vụ SMS tháng 12/2021-sdt :0983639199 VCB</t>
  </si>
  <si>
    <t>Nộp thuế TNCN quý 4 năm 2021</t>
  </si>
  <si>
    <t>Thu phí quản lý tài khoản tổ chức VCB</t>
  </si>
  <si>
    <t>Lương Hải tháng 1/2021</t>
  </si>
  <si>
    <t>Chi học bổng Nguyễn Vũ Mai anh tháng 1/2021</t>
  </si>
  <si>
    <t>Chi học bổng Đặng Thị Thùy Trang tháng 1/2021</t>
  </si>
  <si>
    <t>chi học bổng Trần Hoàng Nhi tháng 1/2021</t>
  </si>
  <si>
    <t>Chi học bổng Tô Khánh Linh tháng 1/2021</t>
  </si>
  <si>
    <t>Chi học bổng Hoàng Thị Duyên tháng 1/2021</t>
  </si>
  <si>
    <t>Chi dự án Gomentoring</t>
  </si>
  <si>
    <t>xác định lại là chi mục đích gì</t>
  </si>
  <si>
    <t>Thu phí dịch vụ SMS tháng 01/2022 -sdt: 0912482028 VCB</t>
  </si>
  <si>
    <t>Thu phí dịch vụ SMS tháng 01/2022 -sdt :0983639199 VCB</t>
  </si>
  <si>
    <t>Hỗ trợ sinh hoạt phí đoàn học sinh giỏi quốc gia năm 2022</t>
  </si>
  <si>
    <t>thu phí QLTK tổ chức</t>
  </si>
  <si>
    <t>Lương Hải tháng 2/2021</t>
  </si>
  <si>
    <t>Học bổng Đặng Thị Thùy Trang tháng 2/2022</t>
  </si>
  <si>
    <t>Học bổng Nguyễn Vũ Mai anh tháng 2/2022</t>
  </si>
  <si>
    <t>Học bổng Hoàng Thị Duyên tháng 2/2021</t>
  </si>
  <si>
    <t>Học bổng Trần Hoàng Nhi tháng 2/2022</t>
  </si>
  <si>
    <t>Học bổng Tô Khánh Linh tháng 2/2022</t>
  </si>
  <si>
    <t>Thu phí dịch vụ SMS tháng 03/2022 -sdt: 0903197786-VCB</t>
  </si>
  <si>
    <t>Thu phí dịch vụ SMS tháng 03/2022 -sdt: 0912482028 VCB</t>
  </si>
  <si>
    <t>Thu phí dịch vụ SMS tháng 03/2022 -sdt :0983639199 VCB</t>
  </si>
  <si>
    <t>Thu phí QLTK VCB</t>
  </si>
  <si>
    <t>Lãi tiền gửi ngân hàng VCB</t>
  </si>
  <si>
    <t>Học bổng Nguyễn Vũ Mai anh tháng 3/2022</t>
  </si>
  <si>
    <t>Lương Hải tháng 3/2022</t>
  </si>
  <si>
    <t>Học bổng Trần Hoàng Nhi tháng 3/2022</t>
  </si>
  <si>
    <t>Học bổng Hoàng Thị Duyên tháng 3/2021</t>
  </si>
  <si>
    <t>Học bổng Tô Khánh Linh tháng 3/2022</t>
  </si>
  <si>
    <t>Học bổng Nguyễn Chí Thanh 12 tin</t>
  </si>
  <si>
    <t>Học bổng dành cho học sinh giỏi quốc gia năm học 2020-2021</t>
  </si>
  <si>
    <t>Nộp thuế TNCN quý 1 năm 2022</t>
  </si>
  <si>
    <t>Thu phí dịch vụ SMS tháng 04/2022 -sdt: 0903197786-VCB</t>
  </si>
  <si>
    <t>Thu phí dịch vụ SMS tháng 04/2022 -sdt: 0912482028 VCB</t>
  </si>
  <si>
    <t>Thu phí dịch vụ SMS tháng 04/2022 -sdt :0983639199 VCB</t>
  </si>
  <si>
    <t>Học bổng Trần Hoàng Nhi tháng 4/2022</t>
  </si>
  <si>
    <t>Học bổng Đặng Thị Thùy Trang tháng 4/2022</t>
  </si>
  <si>
    <t>Học bổng Hoàng Thị Duyên tháng 4/2021</t>
  </si>
  <si>
    <t>Lương Hải tháng 4/2022</t>
  </si>
  <si>
    <t>Học bổng Nguyễn Vũ Mai anh tháng 4/2022</t>
  </si>
  <si>
    <t>Học bổng Tô Khánh Linh tháng 4/2022</t>
  </si>
  <si>
    <t>Công ty Trường Thọ ủng hộ</t>
  </si>
  <si>
    <t xml:space="preserve">Master Trần CT tài trợ Chương trình ngày hội tụ tư vấn hướng nghiệp Khối ngành Y dược </t>
  </si>
  <si>
    <t>Thu phí dịch vụ SMS tháng 05/2022 -sdt: 0903197786-VCB</t>
  </si>
  <si>
    <t>Thu phí dịch vụ SMS tháng 05/2022 -sdt: 0912482028 VCB</t>
  </si>
  <si>
    <t>Thu phí dịch vụ SMS tháng 05/2022 -sdt :0983639199 VCB</t>
  </si>
  <si>
    <t>Học bổng Trần Hoàng Nhi tháng 5/2022</t>
  </si>
  <si>
    <t>Lương Hải tháng 5/2022</t>
  </si>
  <si>
    <t>Học bổng Đặng Thị Thùy Trang tháng 5/2022</t>
  </si>
  <si>
    <t>Học bổng Nguyễn Vũ Mai anh tháng 5/2022</t>
  </si>
  <si>
    <t>Học bổng Hoàng Thị Duyên tháng 5/2021</t>
  </si>
  <si>
    <t>Học bổng Tô Khánh Linh tháng 5/2022</t>
  </si>
  <si>
    <t>Thu phí dịch vụ SMS tháng 02/2022 -sdt: 0903197786-VCB</t>
  </si>
  <si>
    <t>Thu phí dịch vụ SMS tháng 02/2022 -sdt: 0912482028 VCB</t>
  </si>
  <si>
    <t>Thu phí dịch vụ SMS tháng 02/2022 -sdt :0983639199 VCB</t>
  </si>
  <si>
    <t>Thanh toán chi phí tổ chức sự kiện tư vấn hướng nghiệp khối ngành Y dược 8/5/2022</t>
  </si>
  <si>
    <t>Thanh toán hóa đơn 1106 làm phòng su dự án học bổng</t>
  </si>
  <si>
    <t>Thu phí dịch vụ SMS tháng 06/2022 -sdt: 0903197786-VCB</t>
  </si>
  <si>
    <t>Thu phí dịch vụ SMS tháng 06/2022 -sdt: 0912482028 VCB</t>
  </si>
  <si>
    <t>Thu phí dịch vụ SMS tháng 06/2022 -sdt :0983639199 VCB</t>
  </si>
  <si>
    <t xml:space="preserve">Nộp thuế TNCN năm 2022 quý 2 </t>
  </si>
  <si>
    <t>Đặt cọc hợp đồng Pphan-200822</t>
  </si>
  <si>
    <t>Thu phí dịch vụ SMS tháng 07/2022 -sdt: 0903197786-VCB</t>
  </si>
  <si>
    <t>Thu phí dịch vụ SMS tháng 07/2022 -sdt: 0912482028 VCB</t>
  </si>
  <si>
    <t>Thu phí dịch vụ SMS tháng 07/2022 -sdt :0983639199 VCB</t>
  </si>
  <si>
    <t>Vũ Thị Chân Phương ủng hộ</t>
  </si>
  <si>
    <t>Trần Thị Hồng Hà ủng hộ quỹ phát triển thành nam</t>
  </si>
  <si>
    <t>Nguyễn Thị Bích Ngọc khóa 75-78 ủng hộ quỹ</t>
  </si>
  <si>
    <t>Đoàn Việt Nam chuyển tiền ủng hộ</t>
  </si>
  <si>
    <t>Trần Xuân Khởi ủng hộ quỹ</t>
  </si>
  <si>
    <t>Trần Anh Đức LHP 88-91 ủng hộ quỹ</t>
  </si>
  <si>
    <t>Bateco Việt Nam ủng hộ quỹ</t>
  </si>
  <si>
    <t>Thắng và Minh lớp Lý LHP 8689 ủng hộ quỹ</t>
  </si>
  <si>
    <t>Trần Thị Huệ khóa 86-89 ủng hộ quỹ</t>
  </si>
  <si>
    <t>CTCP Thông Minh MK Nguyễn Trọng Khang ủng hộ</t>
  </si>
  <si>
    <t>Ngô Xuân Phú ủng hộ quỹ</t>
  </si>
  <si>
    <t>Nguyễn Thanh Hà K8689 ủng hộ</t>
  </si>
  <si>
    <t>Mai Tuấn Anh (86-89) ủng hộ</t>
  </si>
  <si>
    <t>Trịnh Huy Anh chuyển tiền ủng hộ</t>
  </si>
  <si>
    <t>Nguyễn Chí Công khóa 86-89 ủng hộ</t>
  </si>
  <si>
    <t>Nghiêm Phú Sơn công ty 873 ủng hộ</t>
  </si>
  <si>
    <t>Đoàn Hương 9194 ủng hộ quỹ</t>
  </si>
  <si>
    <t xml:space="preserve">Em Hoa Phương khóa 91-94 ủng hộ </t>
  </si>
  <si>
    <t>Trần Hoàng Mai Anh - Ba Lan ủng hộ 91-94 ủng hộ</t>
  </si>
  <si>
    <t>Trần Huy Tưởng 9194 ủng hộ quỹ</t>
  </si>
  <si>
    <t>Trần Thị Ngọc Phương ủng hộ</t>
  </si>
  <si>
    <t>Nguyễn Minh Hải 91-94 ủng hộ</t>
  </si>
  <si>
    <t>TRường Hồng Thanh K9194 ủng hộ</t>
  </si>
  <si>
    <t>anh chị em bác sỹ Yến 108 ủng hộ quỹ (nguyễn thị Kim Định)</t>
  </si>
  <si>
    <t>Trường Tố Nga 76-79 HCM ủng hộ (người ck Trường Kim Bích)</t>
  </si>
  <si>
    <t>Trần Thị Minh Chính K 9194 chuyển tiền</t>
  </si>
  <si>
    <t>Đào Quang Minh khóa 87-90 ủng hộ</t>
  </si>
  <si>
    <t>Nguyễn Anh Tuấn lớp T2 K9194 ủng hộ</t>
  </si>
  <si>
    <t>tập thể lớp toán 2 khóa 9194 ủng hộ</t>
  </si>
  <si>
    <t>Nguyễn Bình Nam -Taseco đóng góp</t>
  </si>
  <si>
    <t>Bùi Thị Hoa 9194 LHP ủng hộ</t>
  </si>
  <si>
    <t>Bùi Xuân Vương khóa 9194 ủng hộ</t>
  </si>
  <si>
    <t>Em Phạm Thu Hà khóa 9194 ủng hộ</t>
  </si>
  <si>
    <t>Phạm Thị Thanh ủng hộ</t>
  </si>
  <si>
    <t>Trần Đức Tân K9194 ủng hộ</t>
  </si>
  <si>
    <t>Vũ Minh Tuấn Hoa 9194 ủng hộ</t>
  </si>
  <si>
    <t>CHS 9194 Phạm Ngọc Thanh ủng hộ</t>
  </si>
  <si>
    <t>Taseco ủng hộ quỹ</t>
  </si>
  <si>
    <t>Vũ Thị Minh Hạnh trasfer lớp 10A jgias 78,81 ủng hộ</t>
  </si>
  <si>
    <t>Trần Thị Thanh Hải ID 36180005513 cấp ngày 4,1,22 rút séc BN463273 (VCB)</t>
  </si>
  <si>
    <t>Trần thị Thanh Hải rút tiền mặt (VCB)</t>
  </si>
  <si>
    <t>Nguyễn Thị Thúy Hằng trasfers</t>
  </si>
  <si>
    <t xml:space="preserve">Công ty cổ phần đầu tư FECON ủng hộ theo QĐ số 06/2022/QD-TGD.FECONINVEST </t>
  </si>
  <si>
    <t>Đoàn Quốc Long ở Singapore khóa 91-94 ủng hộ</t>
  </si>
  <si>
    <t>Tuyết Thanh khóa 91-94 ủng hộ</t>
  </si>
  <si>
    <t>Lớp L1 khóa 91-94 ủng hộ quỹ tài năng (tk chuyển tiền : Trần Thị Lan)</t>
  </si>
  <si>
    <t>tập thể lớp toán 1 khóa 91-94 ủng hộ</t>
  </si>
  <si>
    <t>Nguyễn Minh Huyền ủng hộ</t>
  </si>
  <si>
    <t>CLB Golf 9295 ủng hộ</t>
  </si>
  <si>
    <t xml:space="preserve">Nguyễn Mạnh Diệp K9194 ủng hộ quỹ </t>
  </si>
  <si>
    <t>Nguyễn Thanh Hà 12D K9194 ủng hộ</t>
  </si>
  <si>
    <t>Nhung Trần 9194 và Hải Dương 9396 LHP NĐ ck ủng hộ</t>
  </si>
  <si>
    <t>Anh Tuấn Hiền khóa 7477 ủng hộ</t>
  </si>
  <si>
    <t>Đặng Văn Hà L19194 ủng hộ</t>
  </si>
  <si>
    <t>Trần thị Trang cựu học sinh 9194 lê hồng phong ủng hộ</t>
  </si>
  <si>
    <t>Khóa 8891 LHP ủng hộ</t>
  </si>
  <si>
    <t>Cựu học sinh 9598 ck</t>
  </si>
  <si>
    <t>Nguyễn Việt Cường 9295 ủng hộ</t>
  </si>
  <si>
    <t xml:space="preserve"> Bùi Quang Thanh K 9295 LHP ủng hộ</t>
  </si>
  <si>
    <t>Trịnh Thị Thu Hương K9194 ủng hộ</t>
  </si>
  <si>
    <t>Lớp văn 9194 LHP ủng hộ</t>
  </si>
  <si>
    <t xml:space="preserve">Trần Nhật Huy ủng hộ </t>
  </si>
  <si>
    <t>Trần Hiền ủng hộ</t>
  </si>
  <si>
    <t>Trần Dung chuyên Lý 9295 ủng hộ</t>
  </si>
  <si>
    <t>Trần Việt Hành ck ủng hộ</t>
  </si>
  <si>
    <t>Thanh Thảo 93-96 LHP ủng hộ</t>
  </si>
  <si>
    <t>Cựu học sinh Thanh khóa 99-02 ủng hộ</t>
  </si>
  <si>
    <t>Ủng hộ (Ko rõ tên)</t>
  </si>
  <si>
    <t>PHLan khóa 96,99 ủng hộ</t>
  </si>
  <si>
    <t>Trần Thị Hồng Hà khóa 8790 ủng hộ</t>
  </si>
  <si>
    <t>Cao Anh Tuấn cựu học sinh LHP 84-87 ủng hộ</t>
  </si>
  <si>
    <t>Ủng hộ quỹ LHP Nguyễn Xuân Thành 7780</t>
  </si>
  <si>
    <t>Phạm Toàn Vương 91.94 ủng hộ</t>
  </si>
  <si>
    <t>Nghiêm Phú  Cường 78-94 ủng hộ</t>
  </si>
  <si>
    <t>Anh T Nam Định ủng hộ</t>
  </si>
  <si>
    <t>Trương Hoàng Long 91-94 ủng hộ</t>
  </si>
  <si>
    <t>Lê Thúy Linh ủng hộ</t>
  </si>
  <si>
    <t>Trần Trung Hiếu khóa 98-01 ủng hộ</t>
  </si>
  <si>
    <t>Vũ Đại Hải 85-88 ủng hộ</t>
  </si>
  <si>
    <t>Vũ thị Hồng Nhung ủng hộ</t>
  </si>
  <si>
    <t>Vũ thị Thu Hà A3 9295 ủng hộ</t>
  </si>
  <si>
    <t>Đặng thị Phương Liên 92-95 ủng hộ</t>
  </si>
  <si>
    <t>BTCN K76-79 ủng hộ</t>
  </si>
  <si>
    <t xml:space="preserve">Phạm Thanh Hương C1 9295 LHP ủng hộ </t>
  </si>
  <si>
    <t>Một bạn Nam Định ủng hộ</t>
  </si>
  <si>
    <t>Đặng Minh Phương K8790 LHP ủng hộ</t>
  </si>
  <si>
    <t>Trần Thị Hồng Vân chuyên Pháp 95-98 ủng hộ</t>
  </si>
  <si>
    <t>Khanh Chi ủng hộ</t>
  </si>
  <si>
    <t>Trần Thị Thu Huyền ủng hộ</t>
  </si>
  <si>
    <t>Nguyễn Thị Phương Thảo K9700 ủng hộ</t>
  </si>
  <si>
    <t>Little 9295 Bùi Quang Thanh ủng hộ</t>
  </si>
  <si>
    <t>Đỗ Thị Nguyệt Anh Cựu học sinh LHP 92-95 ủng hộ</t>
  </si>
  <si>
    <t>Linh Trần 12D2 (92-95) ủng hộ quỹ</t>
  </si>
  <si>
    <t>Little 9295 Trần Minh Thức ủng hộ quỹ</t>
  </si>
  <si>
    <t>Little 9295 Trần Thị Vân anh ủng hộ quỹ</t>
  </si>
  <si>
    <t xml:space="preserve">Little 9295 Đỗ Thị Thu Hà ủng hộ quỹ </t>
  </si>
  <si>
    <t>Cựu học sinh A4 K9295 LHP ủng hộ quỹ</t>
  </si>
  <si>
    <t>Little 9295 Trần Xuân anh ủng hộ quỹ</t>
  </si>
  <si>
    <t>Little 9295 Nguyễn thị Ninh ủng hộ quỹ</t>
  </si>
  <si>
    <t>Little 92-95 Đặng Thị Ngọc ủng hộ quỹ</t>
  </si>
  <si>
    <t>CHS A4 9295 LHP ủng hộ</t>
  </si>
  <si>
    <t>Little 9295 Nguyễn Hải Triều</t>
  </si>
  <si>
    <t>Little 9295 Nguyễn thị Thu Trang ủng hộ</t>
  </si>
  <si>
    <t>Little 9295 GIMIKO D3 ủng hộ</t>
  </si>
  <si>
    <t>Nguyễn Thị Hằng K 7578 ủng hộ</t>
  </si>
  <si>
    <t>Đoàn Hương cựu học sinh khóa 92-95 ủng hộ</t>
  </si>
  <si>
    <t>Little 92-95 Vũ Thị Dân Trà ủng hộ</t>
  </si>
  <si>
    <t>Nguyễn Quỳnh Trang chuyên Lý 99-02 ủng hộ</t>
  </si>
  <si>
    <t>Trần Thanh Tùng 12D1 ủng hộ</t>
  </si>
  <si>
    <t>Little 9295 Trần Thị Bình ủng hộ</t>
  </si>
  <si>
    <t>Little 92-95 Lê Trung Kiên ủng hộ</t>
  </si>
  <si>
    <t>Lớp Lý 2 K9194 ủng hộ quỹ</t>
  </si>
  <si>
    <t>Little 9295 Tống Lam Hồng ủng hộ</t>
  </si>
  <si>
    <t>Ngô Minh Hiền khóa 86-89 ủng hộ quỹ</t>
  </si>
  <si>
    <t>Little 9295 Tống Hoàng Giang ủng hộ</t>
  </si>
  <si>
    <t>Giản Quốc Bình D29295 ủng hỗ quỹ</t>
  </si>
  <si>
    <t>Littl2 92-95 Lê Thu Giang ủng hộ quỹ</t>
  </si>
  <si>
    <t>Chi  phần thưởng HSG Quốc gia 2021-2022</t>
  </si>
  <si>
    <t>Chi học sinh giỏi có hoàn cảnh khó khăn (37) phần thưởng HSG có thành tích cao môn tin học VP</t>
  </si>
  <si>
    <t>Nguyễn Anh Tùng 87-90 ủng hộ</t>
  </si>
  <si>
    <t xml:space="preserve">Khóa 03 LHP ủng hộ </t>
  </si>
  <si>
    <t>Tập đoàn dầu khí Việt Nam quỹ tương trợ dầu khí</t>
  </si>
  <si>
    <t>Hà My khóa 75-78 ủng hộ</t>
  </si>
  <si>
    <t>Trần Thị Lan Hương Khóa 75-78 ủng hộ</t>
  </si>
  <si>
    <t>TRương vĂn Ngọc khóa 75-78 ủng hộ</t>
  </si>
  <si>
    <t>Vũ Hằng lớp H 75-78 ủng hộ</t>
  </si>
  <si>
    <t>Đào Thuy lớp H 75-78 ủng hộ</t>
  </si>
  <si>
    <t>Khóa 8790 ủng hộ</t>
  </si>
  <si>
    <t>Cựu học sinh Lê Hồng Phong khóa 81-84 Sài gòn đóng góp</t>
  </si>
  <si>
    <t>Thu phí dịch vụ SMS tháng 08/2022 -sdt: 0903197786-VCB</t>
  </si>
  <si>
    <t>Thu phí dịch vụ SMS tháng 08/2022 -sdt: 0912482028 VCB</t>
  </si>
  <si>
    <t>Thu phí dịch vụ SMS tháng 08/2022 -sdt :0983639199 VCB</t>
  </si>
  <si>
    <t>Đặng Trần Hiệp 6164 ủng hộ</t>
  </si>
  <si>
    <t>Đặng Thị Diệu Hương ủng hộ</t>
  </si>
  <si>
    <t>Trần Đình Lộc K7578 đóng góp</t>
  </si>
  <si>
    <t>Lê Văn K7578 đóng góp</t>
  </si>
  <si>
    <t>Học bổng Đặng Thị Thùy Trang tháng 9/2022</t>
  </si>
  <si>
    <t>Học bổng cho Hoàng Thị Duyên tháng 9/2022</t>
  </si>
  <si>
    <t>Học bổng cho Trần Hoàng Nhi tháng 9/2022</t>
  </si>
  <si>
    <t>Chuyển lương cho Hải tháng 8,9 năm 2022</t>
  </si>
  <si>
    <t>Học bổng cho Nguyễn Vũ Mai Anh tháng 9/2022</t>
  </si>
  <si>
    <t>Nộp thuế TNCN quý 3/2022</t>
  </si>
  <si>
    <t>Khen thưởng Học sinh giỏi có thành tích cao Kỳ thi Khu vực Duyên Hải Bắc Bộ và Vô định Tin học VP 2022</t>
  </si>
  <si>
    <t>Thu phí dịch vụ SMS tháng 09/2022 -sdt: 0903197786-VCB</t>
  </si>
  <si>
    <t>Thu phí dịch vụ SMS tháng 09/2022 -sdt: 0912482028 VCB</t>
  </si>
  <si>
    <t>Thu phí dịch vụ SMS tháng 09/2022 -sdt :0983639199 VCB</t>
  </si>
  <si>
    <t>Thu phí dịch vụ SMS tháng 10/2022 -sdt: 0903197786-VCB</t>
  </si>
  <si>
    <t>Thu phí dịch vụ SMS tháng 10/2022 -sdt: 0912482028 VCB</t>
  </si>
  <si>
    <t>Thu phí dịch vụ SMS tháng 10/2022 -sdt :0983639199 VCB</t>
  </si>
  <si>
    <t>Học bổng cho Trần Hoàng Nhi tháng 10/2022</t>
  </si>
  <si>
    <t>Học bổng cho Hoàng Thị Duyên tháng 10/2022</t>
  </si>
  <si>
    <t>Học bổng Đặng Thị Thùy Trang tháng 10/2022</t>
  </si>
  <si>
    <t>Chuyển lương cho Hải tháng 10 năm 2022</t>
  </si>
  <si>
    <t>Học bổng cho Nguyễn Vũ Mai Anh tháng 10/2022</t>
  </si>
  <si>
    <t>LHP LEAGUGE 2022 ủng hộ (tk chuyển tiền Nguyễn Việt Cường)</t>
  </si>
  <si>
    <t>Chuyển tiền phục vụ cho Dự án Gomentoring</t>
  </si>
  <si>
    <t>Trần Thị Thanh Hải Cựu học sinh khóa 95-98 ủng hộ quỹ</t>
  </si>
  <si>
    <t>West lake international company limmited ủng hộ</t>
  </si>
  <si>
    <t>Học bổng cho Hoàng Thị Duyên tháng 11/2022</t>
  </si>
  <si>
    <t>Học bổng cho Nguyễn Vũ Mai Anh tháng 11/2022</t>
  </si>
  <si>
    <t>Học bổng cho Đặng Thị Thùy Trang tháng 11/2022</t>
  </si>
  <si>
    <t>Học bổng cho Trần Hoàng Nhi thagns 11/2022</t>
  </si>
  <si>
    <t>Thu phí dịch vụ SMS tháng 11/2022 -sdt: 0903197786-VCB</t>
  </si>
  <si>
    <t>Thu phí dịch vụ SMS tháng 11/2022 -sdt: 0912482028 VCB</t>
  </si>
  <si>
    <t>Thu phí dịch vụ SMS tháng 11/2022 -sdt :0983639199 VCB</t>
  </si>
  <si>
    <t>Mr Phạm Tuấn Bateco ủng hộ</t>
  </si>
  <si>
    <t>Thanh toán hợp đồng xây dựng phần mềm và hệ thống thông tin số 01/2022/LHPTALENTS- STARFISH</t>
  </si>
  <si>
    <t>Thanh toán dịch vụ HD QUAY SO dung so truyen thong theo HD 0110/2022/LHPTALENTS-LHPCOR</t>
  </si>
  <si>
    <t>Học bổng cho Nguyễn Vũ Mai Anh tháng 12/2022</t>
  </si>
  <si>
    <t>Thu phí CPN Sổ phụ năm 2022</t>
  </si>
  <si>
    <t>Lương Hải tháng 6,7/2022</t>
  </si>
  <si>
    <t>Little 92-95 Trần Thúy Nga ủng hộ</t>
  </si>
  <si>
    <t>Thu phí tk An Bình</t>
  </si>
  <si>
    <t>Gửi sổ số tiết kiệm An Bình</t>
  </si>
  <si>
    <t>Lãi tiền gửi ngân hàng An Bình</t>
  </si>
  <si>
    <t>Thu phí quản lý tài khoản thanh toán An Bình</t>
  </si>
  <si>
    <t>Chuyển khoản sang tài khoản ngân hàng khác từ VCB sang An Bình</t>
  </si>
  <si>
    <t>Chuyển tiền từ bidv sang An Bình</t>
  </si>
  <si>
    <t>Chuyển tiền giữa các tk ngân hàng của quỹ từ MB sang An Bình</t>
  </si>
  <si>
    <t>Chuyển tiền giữa các tk ngân hàng của quỹ VCB sang An Bình</t>
  </si>
  <si>
    <t>Chuyển tiền giữa các tk ngân hàng của quỹ Mb sang An Bình</t>
  </si>
  <si>
    <t>Quỹ hỗ trợ phát triển tài năng Thành Nam chuyển tiền từ VCB sang MB</t>
  </si>
  <si>
    <t>Quỹ hỗ trợ phát triển tài năng Thành Nam từ VCB sang MB</t>
  </si>
  <si>
    <t>Nhận tiền từ tk quỹ Thành Nam Từ tk ngân hàng khác của quỹ từ VCB sang bidv</t>
  </si>
  <si>
    <t>vcb</t>
  </si>
  <si>
    <t>bidv</t>
  </si>
  <si>
    <t>mb</t>
  </si>
  <si>
    <t>AN BÌNH</t>
  </si>
  <si>
    <t>TIỀN MẶT</t>
  </si>
  <si>
    <t xml:space="preserve"> Tổng cộng phát sinh 2022</t>
  </si>
  <si>
    <t>Số dư vcb31/12/2021</t>
  </si>
  <si>
    <t>BÁO CÁO TÀI CHÍNH QUỸ HỖ TRỢ PHÁT TRIỂN TÀI NĂNG THÀNH NAM</t>
  </si>
  <si>
    <t>NĂM 2022</t>
  </si>
  <si>
    <t>an bình</t>
  </si>
  <si>
    <t>tiền mặt</t>
  </si>
  <si>
    <t>Vốn góp thành lập</t>
  </si>
  <si>
    <t>VỐN THÀNH LẬP  NĂM 2021</t>
  </si>
  <si>
    <t>TM rút</t>
  </si>
  <si>
    <t xml:space="preserve">Chi thanh toán sự kiện y dược </t>
  </si>
  <si>
    <t>Chi tiền làm clip và cộng tác viên</t>
  </si>
  <si>
    <t>Chi tiền trao học sinh giỏi quốc gia tiêu biểu</t>
  </si>
  <si>
    <t>a</t>
  </si>
  <si>
    <t>Chi tiết số dư tại các tài khoản</t>
  </si>
  <si>
    <t>b</t>
  </si>
  <si>
    <t>Chi tiết số dư theo dõi theo các đầu mục:</t>
  </si>
  <si>
    <t xml:space="preserve"> -Số dư vốn thành lập</t>
  </si>
  <si>
    <t xml:space="preserve"> - Số dư hoạt động quỹ</t>
  </si>
  <si>
    <t xml:space="preserve"> -Số dư vốn thành lập:</t>
  </si>
  <si>
    <t xml:space="preserve"> - Số dư hoạt động quỹ:</t>
  </si>
  <si>
    <t>Chi Khen thưởng HS tài năng</t>
  </si>
  <si>
    <t>Chi hỗ trợ thầy cô giáo</t>
  </si>
  <si>
    <t>Chị hoạt động hỗ trợ phát triển tài năng</t>
  </si>
  <si>
    <t>Note: Phần lớn là được tài trợ trực tiếp từ cá tổ chức và doanh nghiệp</t>
  </si>
  <si>
    <t>Note: Từ đóng góp của các cá nhân và sự đồng hàng của các tổ chức/cá nhân khác</t>
  </si>
  <si>
    <t>Note: Từ nguồn tu của Quỹ + DN</t>
  </si>
  <si>
    <t>chi khen thưởng</t>
  </si>
  <si>
    <t>chi thầy cô giáo</t>
  </si>
  <si>
    <t>chi phát triển tài năng</t>
  </si>
  <si>
    <t>Chi học bổng hỗ trợ</t>
  </si>
  <si>
    <t>thu tài trợ DN</t>
  </si>
  <si>
    <t>thu tài trợ CN</t>
  </si>
  <si>
    <t>Vốn thành lập</t>
  </si>
  <si>
    <t xml:space="preserve">Thu từ doanh nghiệp tài trợ </t>
  </si>
  <si>
    <t xml:space="preserve">Thu từ tập thể, cá nhân tài trợ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</si>
</sst>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sz val="12"/>
      <color rgb="FF7030A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14" fontId="1" fillId="0" borderId="1" xfId="0" applyNumberFormat="1" applyFont="1" applyBorder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14" fontId="1" fillId="2" borderId="1" xfId="0" applyNumberFormat="1" applyFont="1" applyFill="1" applyBorder="1"/>
    <xf numFmtId="0" fontId="1" fillId="2" borderId="1" xfId="0" applyFont="1" applyFill="1" applyBorder="1"/>
    <xf numFmtId="3" fontId="1" fillId="2" borderId="1" xfId="0" applyNumberFormat="1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0" xfId="0" applyFont="1"/>
    <xf numFmtId="3" fontId="2" fillId="0" borderId="0" xfId="0" applyNumberFormat="1" applyFont="1"/>
    <xf numFmtId="164" fontId="1" fillId="0" borderId="0" xfId="1" applyNumberFormat="1" applyFont="1"/>
    <xf numFmtId="164" fontId="1" fillId="0" borderId="0" xfId="0" applyNumberFormat="1" applyFont="1"/>
    <xf numFmtId="0" fontId="1" fillId="2" borderId="1" xfId="0" applyFont="1" applyFill="1" applyBorder="1" applyAlignment="1">
      <alignment wrapText="1"/>
    </xf>
    <xf numFmtId="0" fontId="4" fillId="0" borderId="1" xfId="0" applyFont="1" applyBorder="1"/>
    <xf numFmtId="3" fontId="4" fillId="0" borderId="1" xfId="0" applyNumberFormat="1" applyFont="1" applyBorder="1"/>
    <xf numFmtId="0" fontId="5" fillId="0" borderId="1" xfId="0" applyFont="1" applyBorder="1"/>
    <xf numFmtId="14" fontId="5" fillId="0" borderId="1" xfId="0" applyNumberFormat="1" applyFont="1" applyBorder="1"/>
    <xf numFmtId="3" fontId="5" fillId="0" borderId="1" xfId="0" applyNumberFormat="1" applyFont="1" applyBorder="1"/>
    <xf numFmtId="0" fontId="5" fillId="0" borderId="0" xfId="0" applyFont="1"/>
    <xf numFmtId="0" fontId="6" fillId="0" borderId="0" xfId="0" applyFont="1"/>
    <xf numFmtId="164" fontId="2" fillId="0" borderId="0" xfId="1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3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1" fillId="2" borderId="0" xfId="0" applyFont="1" applyFill="1"/>
    <xf numFmtId="3" fontId="4" fillId="2" borderId="1" xfId="0" applyNumberFormat="1" applyFont="1" applyFill="1" applyBorder="1"/>
    <xf numFmtId="14" fontId="9" fillId="0" borderId="1" xfId="0" applyNumberFormat="1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/>
    <xf numFmtId="3" fontId="9" fillId="0" borderId="1" xfId="0" applyNumberFormat="1" applyFont="1" applyBorder="1"/>
    <xf numFmtId="0" fontId="5" fillId="0" borderId="1" xfId="0" applyFont="1" applyBorder="1" applyAlignment="1">
      <alignment wrapText="1"/>
    </xf>
    <xf numFmtId="14" fontId="2" fillId="0" borderId="1" xfId="0" applyNumberFormat="1" applyFont="1" applyBorder="1"/>
    <xf numFmtId="3" fontId="5" fillId="2" borderId="1" xfId="0" applyNumberFormat="1" applyFont="1" applyFill="1" applyBorder="1"/>
    <xf numFmtId="0" fontId="2" fillId="0" borderId="0" xfId="0" applyFont="1" applyAlignment="1">
      <alignment horizontal="center"/>
    </xf>
    <xf numFmtId="164" fontId="0" fillId="0" borderId="0" xfId="1" applyNumberFormat="1" applyFont="1"/>
    <xf numFmtId="0" fontId="10" fillId="0" borderId="1" xfId="0" applyFont="1" applyBorder="1"/>
    <xf numFmtId="0" fontId="2" fillId="0" borderId="1" xfId="0" applyFont="1" applyBorder="1" applyAlignment="1">
      <alignment wrapText="1"/>
    </xf>
    <xf numFmtId="3" fontId="10" fillId="0" borderId="1" xfId="0" applyNumberFormat="1" applyFont="1" applyBorder="1"/>
    <xf numFmtId="3" fontId="10" fillId="3" borderId="1" xfId="0" applyNumberFormat="1" applyFont="1" applyFill="1" applyBorder="1"/>
    <xf numFmtId="0" fontId="2" fillId="0" borderId="3" xfId="0" applyFont="1" applyBorder="1"/>
    <xf numFmtId="164" fontId="10" fillId="0" borderId="1" xfId="1" applyNumberFormat="1" applyFont="1" applyBorder="1"/>
    <xf numFmtId="0" fontId="1" fillId="2" borderId="1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/>
    </xf>
    <xf numFmtId="164" fontId="11" fillId="0" borderId="1" xfId="1" applyNumberFormat="1" applyFont="1" applyFill="1" applyBorder="1"/>
    <xf numFmtId="0" fontId="12" fillId="4" borderId="1" xfId="0" applyFont="1" applyFill="1" applyBorder="1"/>
    <xf numFmtId="3" fontId="12" fillId="4" borderId="1" xfId="0" applyNumberFormat="1" applyFont="1" applyFill="1" applyBorder="1"/>
    <xf numFmtId="0" fontId="13" fillId="4" borderId="1" xfId="0" applyFont="1" applyFill="1" applyBorder="1"/>
    <xf numFmtId="3" fontId="13" fillId="4" borderId="1" xfId="0" applyNumberFormat="1" applyFont="1" applyFill="1" applyBorder="1"/>
    <xf numFmtId="0" fontId="12" fillId="4" borderId="1" xfId="0" applyFont="1" applyFill="1" applyBorder="1" applyAlignment="1">
      <alignment vertical="center" wrapText="1"/>
    </xf>
    <xf numFmtId="9" fontId="1" fillId="0" borderId="0" xfId="2" applyFont="1"/>
    <xf numFmtId="0" fontId="0" fillId="2" borderId="0" xfId="0" applyFill="1"/>
    <xf numFmtId="0" fontId="2" fillId="2" borderId="1" xfId="0" applyFont="1" applyFill="1" applyBorder="1"/>
    <xf numFmtId="164" fontId="11" fillId="2" borderId="1" xfId="1" applyNumberFormat="1" applyFont="1" applyFill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14" fillId="0" borderId="1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95A10-D4D4-42DA-8A50-40B267CF0A3F}">
  <dimension ref="A1:BX223"/>
  <sheetViews>
    <sheetView tabSelected="1" topLeftCell="A19" workbookViewId="0">
      <selection activeCell="B27" sqref="B27"/>
    </sheetView>
  </sheetViews>
  <sheetFormatPr defaultRowHeight="15" x14ac:dyDescent="0.25"/>
  <cols>
    <col min="2" max="2" width="45.28515625" customWidth="1"/>
    <col min="3" max="3" width="21" customWidth="1"/>
    <col min="4" max="4" width="12.28515625" customWidth="1"/>
    <col min="5" max="5" width="12.140625" customWidth="1"/>
    <col min="6" max="6" width="19" bestFit="1" customWidth="1"/>
    <col min="7" max="7" width="15.7109375" customWidth="1"/>
    <col min="8" max="8" width="16.7109375" customWidth="1"/>
  </cols>
  <sheetData>
    <row r="1" spans="1:76" ht="15.75" x14ac:dyDescent="0.25">
      <c r="A1" s="64" t="s">
        <v>72</v>
      </c>
      <c r="B1" s="64"/>
      <c r="C1" s="24" t="s">
        <v>45</v>
      </c>
      <c r="D1" s="24"/>
      <c r="E1" s="2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</row>
    <row r="2" spans="1:76" ht="15.75" x14ac:dyDescent="0.25">
      <c r="A2" s="64" t="s">
        <v>73</v>
      </c>
      <c r="B2" s="64"/>
      <c r="C2" s="65" t="s">
        <v>46</v>
      </c>
      <c r="D2" s="65"/>
      <c r="E2" s="6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</row>
    <row r="3" spans="1:7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</row>
    <row r="4" spans="1:76" ht="15.75" x14ac:dyDescent="0.25">
      <c r="A4" s="68" t="s">
        <v>393</v>
      </c>
      <c r="B4" s="68"/>
      <c r="C4" s="68"/>
      <c r="D4" s="68"/>
      <c r="E4" s="68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</row>
    <row r="5" spans="1:76" ht="15.75" x14ac:dyDescent="0.25">
      <c r="A5" s="68" t="s">
        <v>394</v>
      </c>
      <c r="B5" s="68"/>
      <c r="C5" s="68"/>
      <c r="D5" s="68"/>
      <c r="E5" s="6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</row>
    <row r="6" spans="1:7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</row>
    <row r="7" spans="1:76" ht="15.75" x14ac:dyDescent="0.25">
      <c r="A7" s="66" t="s">
        <v>0</v>
      </c>
      <c r="B7" s="66" t="s">
        <v>47</v>
      </c>
      <c r="C7" s="66" t="s">
        <v>48</v>
      </c>
      <c r="D7" s="67" t="s">
        <v>49</v>
      </c>
      <c r="E7" s="6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</row>
    <row r="8" spans="1:76" ht="31.5" x14ac:dyDescent="0.25">
      <c r="A8" s="66"/>
      <c r="B8" s="66"/>
      <c r="C8" s="66"/>
      <c r="D8" s="27" t="s">
        <v>50</v>
      </c>
      <c r="E8" s="27" t="s">
        <v>51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</row>
    <row r="9" spans="1:76" ht="15.75" x14ac:dyDescent="0.25">
      <c r="A9" s="29" t="s">
        <v>52</v>
      </c>
      <c r="B9" s="30" t="s">
        <v>398</v>
      </c>
      <c r="C9" s="31">
        <v>6500000000</v>
      </c>
      <c r="D9" s="27"/>
      <c r="E9" s="2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</row>
    <row r="10" spans="1:76" ht="15.75" x14ac:dyDescent="0.25">
      <c r="A10" s="29"/>
      <c r="B10" s="49" t="s">
        <v>75</v>
      </c>
      <c r="C10" s="50">
        <v>6500000000</v>
      </c>
      <c r="D10" s="27"/>
      <c r="E10" s="2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</row>
    <row r="11" spans="1:76" ht="15.75" x14ac:dyDescent="0.25">
      <c r="A11" s="3" t="s">
        <v>60</v>
      </c>
      <c r="B11" s="11" t="s">
        <v>62</v>
      </c>
      <c r="C11" s="12">
        <f>SUM(C13:C19)</f>
        <v>5832596124</v>
      </c>
      <c r="D11" s="4"/>
      <c r="E11" s="4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</row>
    <row r="12" spans="1:76" ht="15.75" x14ac:dyDescent="0.25">
      <c r="A12" s="3" t="s">
        <v>403</v>
      </c>
      <c r="B12" s="11" t="s">
        <v>404</v>
      </c>
      <c r="C12" s="12">
        <f>SUM(C13:C19)</f>
        <v>5832596124</v>
      </c>
      <c r="D12" s="4"/>
      <c r="E12" s="4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</row>
    <row r="13" spans="1:76" ht="15.75" x14ac:dyDescent="0.25">
      <c r="A13" s="26">
        <v>1</v>
      </c>
      <c r="B13" s="4" t="s">
        <v>53</v>
      </c>
      <c r="C13" s="7"/>
      <c r="D13" s="4"/>
      <c r="E13" s="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</row>
    <row r="14" spans="1:76" ht="15.75" x14ac:dyDescent="0.25">
      <c r="A14" s="26">
        <v>2</v>
      </c>
      <c r="B14" s="4" t="s">
        <v>57</v>
      </c>
      <c r="C14" s="7"/>
      <c r="D14" s="4"/>
      <c r="E14" s="4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</row>
    <row r="15" spans="1:76" ht="15.75" x14ac:dyDescent="0.25">
      <c r="A15" s="26">
        <v>3</v>
      </c>
      <c r="B15" s="4" t="s">
        <v>54</v>
      </c>
      <c r="C15" s="7"/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</row>
    <row r="16" spans="1:76" ht="15.75" x14ac:dyDescent="0.25">
      <c r="A16" s="26">
        <v>4</v>
      </c>
      <c r="B16" s="4" t="s">
        <v>55</v>
      </c>
      <c r="C16" s="7">
        <v>5832596124</v>
      </c>
      <c r="D16" s="4"/>
      <c r="E16" s="4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</row>
    <row r="17" spans="1:76" ht="15.75" x14ac:dyDescent="0.25">
      <c r="A17" s="26">
        <v>5</v>
      </c>
      <c r="B17" s="4" t="s">
        <v>56</v>
      </c>
      <c r="C17" s="7"/>
      <c r="D17" s="4"/>
      <c r="E17" s="4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</row>
    <row r="18" spans="1:76" ht="15.75" x14ac:dyDescent="0.25">
      <c r="A18" s="26">
        <v>6</v>
      </c>
      <c r="B18" s="4" t="s">
        <v>58</v>
      </c>
      <c r="C18" s="7"/>
      <c r="D18" s="4"/>
      <c r="E18" s="4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</row>
    <row r="19" spans="1:76" ht="15.75" x14ac:dyDescent="0.25">
      <c r="A19" s="26">
        <v>7</v>
      </c>
      <c r="B19" s="20" t="s">
        <v>59</v>
      </c>
      <c r="C19" s="22">
        <v>0</v>
      </c>
      <c r="D19" s="4"/>
      <c r="E19" s="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</row>
    <row r="20" spans="1:76" ht="15.75" x14ac:dyDescent="0.25">
      <c r="A20" s="26" t="s">
        <v>405</v>
      </c>
      <c r="B20" s="56" t="s">
        <v>406</v>
      </c>
      <c r="C20" s="53">
        <v>5832596124</v>
      </c>
      <c r="D20" s="4"/>
      <c r="E20" s="4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</row>
    <row r="21" spans="1:76" ht="15.75" x14ac:dyDescent="0.25">
      <c r="A21" s="26"/>
      <c r="B21" s="54" t="s">
        <v>409</v>
      </c>
      <c r="C21" s="55">
        <v>6500000000</v>
      </c>
      <c r="D21" s="4"/>
      <c r="E21" s="4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</row>
    <row r="22" spans="1:76" ht="15.75" x14ac:dyDescent="0.25">
      <c r="A22" s="26"/>
      <c r="B22" s="54" t="s">
        <v>410</v>
      </c>
      <c r="C22" s="55">
        <v>-667403876</v>
      </c>
      <c r="D22" s="4"/>
      <c r="E22" s="4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</row>
    <row r="23" spans="1:76" ht="15.75" x14ac:dyDescent="0.25">
      <c r="A23" s="3" t="s">
        <v>65</v>
      </c>
      <c r="B23" s="11" t="s">
        <v>61</v>
      </c>
      <c r="C23" s="12">
        <f>SUM(C25:C28)</f>
        <v>3530162301</v>
      </c>
      <c r="D23" s="4"/>
      <c r="E23" s="4"/>
      <c r="F23" s="2"/>
      <c r="G23" s="15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</row>
    <row r="24" spans="1:76" ht="15.75" x14ac:dyDescent="0.25">
      <c r="A24" s="26">
        <v>1</v>
      </c>
      <c r="B24" s="4" t="s">
        <v>423</v>
      </c>
      <c r="C24" s="12"/>
      <c r="D24" s="4"/>
      <c r="E24" s="4"/>
      <c r="F24" s="2"/>
      <c r="G24" s="15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</row>
    <row r="25" spans="1:76" ht="15.75" x14ac:dyDescent="0.25">
      <c r="A25" s="26">
        <v>2</v>
      </c>
      <c r="B25" s="4" t="s">
        <v>424</v>
      </c>
      <c r="C25" s="7">
        <f>SUMIF('TH NH+TM '!D5:'TH NH+TM '!D500,"thu tài trợ DN",'TH NH+TM '!F5:F500)</f>
        <v>2010000000</v>
      </c>
      <c r="D25" s="4"/>
      <c r="E25" s="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</row>
    <row r="26" spans="1:76" ht="15.75" x14ac:dyDescent="0.25">
      <c r="A26" s="26">
        <v>3</v>
      </c>
      <c r="B26" s="4" t="s">
        <v>425</v>
      </c>
      <c r="C26" s="7">
        <f>SUMIF('TH NH+TM '!D5:'TH NH+TM '!D500,"thu tài trợ CN",'TH NH+TM '!F5:F500)</f>
        <v>1512432828</v>
      </c>
      <c r="D26" s="4"/>
      <c r="E26" s="4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</row>
    <row r="27" spans="1:76" ht="15.75" x14ac:dyDescent="0.25">
      <c r="A27" s="26">
        <v>4</v>
      </c>
      <c r="B27" s="4" t="s">
        <v>63</v>
      </c>
      <c r="C27" s="7">
        <f>SUMIF('TH NH+TM '!D5:'TH NH+TM '!D500,"thu lãi ngân hàng",'TH NH+TM '!F5:F500)</f>
        <v>7729473</v>
      </c>
      <c r="D27" s="4"/>
      <c r="E27" s="4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</row>
    <row r="28" spans="1:76" ht="15.75" x14ac:dyDescent="0.25">
      <c r="A28" s="26">
        <v>5</v>
      </c>
      <c r="B28" s="6" t="s">
        <v>64</v>
      </c>
      <c r="C28" s="7"/>
      <c r="D28" s="4"/>
      <c r="E28" s="4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</row>
    <row r="29" spans="1:76" ht="15.75" x14ac:dyDescent="0.25">
      <c r="A29" s="3" t="s">
        <v>69</v>
      </c>
      <c r="B29" s="11" t="s">
        <v>66</v>
      </c>
      <c r="C29" s="12">
        <f>SUM(C30:C35)</f>
        <v>2153367259</v>
      </c>
      <c r="D29" s="4"/>
      <c r="E29" s="4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</row>
    <row r="30" spans="1:76" ht="15.75" customHeight="1" x14ac:dyDescent="0.25">
      <c r="A30" s="26">
        <v>1</v>
      </c>
      <c r="B30" s="6" t="s">
        <v>411</v>
      </c>
      <c r="C30" s="7">
        <f>SUMIF('TH NH+TM '!D5:D800,"chi khen thưởng",'TH NH+TM '!G5:G800)</f>
        <v>581107800</v>
      </c>
      <c r="D30" s="4"/>
      <c r="E30" s="4"/>
      <c r="F30" s="1" t="s">
        <v>416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</row>
    <row r="31" spans="1:76" ht="15.75" customHeight="1" x14ac:dyDescent="0.25">
      <c r="A31" s="26">
        <v>2</v>
      </c>
      <c r="B31" s="6" t="s">
        <v>420</v>
      </c>
      <c r="C31" s="7">
        <f>SUMIF('TH NH+TM '!D5:D801,"chi học bổng",'TH NH+TM '!G5:G801)</f>
        <v>313051160</v>
      </c>
      <c r="D31" s="4"/>
      <c r="E31" s="4"/>
      <c r="F31" s="1" t="s">
        <v>415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</row>
    <row r="32" spans="1:76" ht="15.75" x14ac:dyDescent="0.25">
      <c r="A32" s="26">
        <v>3</v>
      </c>
      <c r="B32" s="6" t="s">
        <v>412</v>
      </c>
      <c r="C32" s="7">
        <f>SUMIF('TH NH+TM '!D5:D802,"chi thầy cô giáo",'TH NH+TM '!G5:G802)</f>
        <v>200000000</v>
      </c>
      <c r="D32" s="4"/>
      <c r="E32" s="4"/>
      <c r="F32" s="1" t="s">
        <v>416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</row>
    <row r="33" spans="1:76" ht="15.75" x14ac:dyDescent="0.25">
      <c r="A33" s="26">
        <v>4</v>
      </c>
      <c r="B33" s="6" t="s">
        <v>413</v>
      </c>
      <c r="C33" s="7">
        <f>SUMIF('TH NH+TM '!D5:D803,"chi phát triển tài năng",'TH NH+TM '!G5:G803)</f>
        <v>854867549</v>
      </c>
      <c r="D33" s="4"/>
      <c r="E33" s="4"/>
      <c r="F33" s="1" t="s">
        <v>414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</row>
    <row r="34" spans="1:76" ht="15.75" x14ac:dyDescent="0.25">
      <c r="A34" s="26">
        <v>5</v>
      </c>
      <c r="B34" s="6" t="s">
        <v>67</v>
      </c>
      <c r="C34" s="7">
        <f>SUMIF('TH NH+TM '!D5:D804,"chi quản lý quỹ",'TH NH+TM '!G5:G804)</f>
        <v>204340750</v>
      </c>
      <c r="D34" s="4"/>
      <c r="E34" s="4"/>
      <c r="F34" s="57">
        <f>C34/C23</f>
        <v>5.7884236637538097E-2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</row>
    <row r="35" spans="1:76" ht="18" customHeight="1" x14ac:dyDescent="0.25">
      <c r="A35" s="26">
        <v>6</v>
      </c>
      <c r="B35" s="6" t="s">
        <v>68</v>
      </c>
      <c r="C35" s="7"/>
      <c r="D35" s="4"/>
      <c r="E35" s="4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</row>
    <row r="36" spans="1:76" ht="15.75" x14ac:dyDescent="0.25">
      <c r="A36" s="3" t="s">
        <v>74</v>
      </c>
      <c r="B36" s="11" t="s">
        <v>70</v>
      </c>
      <c r="C36" s="12">
        <f>SUM(C38:C44)</f>
        <v>7209391166</v>
      </c>
      <c r="D36" s="4"/>
      <c r="E36" s="7"/>
      <c r="F36" s="2">
        <f>C11+C23-C29</f>
        <v>7209391166</v>
      </c>
      <c r="G36" s="2">
        <f>C36-F36</f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</row>
    <row r="37" spans="1:76" ht="15.75" x14ac:dyDescent="0.25">
      <c r="A37" s="3" t="s">
        <v>403</v>
      </c>
      <c r="B37" s="11" t="s">
        <v>404</v>
      </c>
      <c r="C37" s="12">
        <f>SUM(C38:C44)</f>
        <v>7209391166</v>
      </c>
      <c r="D37" s="4"/>
      <c r="E37" s="7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</row>
    <row r="38" spans="1:76" ht="15.75" x14ac:dyDescent="0.25">
      <c r="A38" s="26">
        <v>1</v>
      </c>
      <c r="B38" s="4" t="s">
        <v>53</v>
      </c>
      <c r="C38" s="7">
        <v>7000000000</v>
      </c>
      <c r="D38" s="4"/>
      <c r="E38" s="4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</row>
    <row r="39" spans="1:76" ht="15.75" x14ac:dyDescent="0.25">
      <c r="A39" s="26">
        <v>2</v>
      </c>
      <c r="B39" s="4" t="s">
        <v>57</v>
      </c>
      <c r="C39" s="7">
        <v>1870902</v>
      </c>
      <c r="D39" s="4"/>
      <c r="E39" s="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</row>
    <row r="40" spans="1:76" ht="15.75" x14ac:dyDescent="0.25">
      <c r="A40" s="26">
        <v>3</v>
      </c>
      <c r="B40" s="4" t="s">
        <v>54</v>
      </c>
      <c r="C40" s="7">
        <v>61020327</v>
      </c>
      <c r="D40" s="4"/>
      <c r="E40" s="7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</row>
    <row r="41" spans="1:76" ht="15.75" x14ac:dyDescent="0.25">
      <c r="A41" s="26">
        <v>4</v>
      </c>
      <c r="B41" s="4" t="s">
        <v>55</v>
      </c>
      <c r="C41" s="7">
        <v>101946774</v>
      </c>
      <c r="D41" s="4"/>
      <c r="E41" s="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</row>
    <row r="42" spans="1:76" ht="15.75" x14ac:dyDescent="0.25">
      <c r="A42" s="26">
        <v>5</v>
      </c>
      <c r="B42" s="4" t="s">
        <v>56</v>
      </c>
      <c r="C42" s="7">
        <v>44553163</v>
      </c>
      <c r="D42" s="4"/>
      <c r="E42" s="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</row>
    <row r="43" spans="1:76" ht="15.75" x14ac:dyDescent="0.25">
      <c r="A43" s="26">
        <v>6</v>
      </c>
      <c r="B43" s="4" t="s">
        <v>58</v>
      </c>
      <c r="C43" s="7"/>
      <c r="D43" s="4"/>
      <c r="E43" s="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</row>
    <row r="44" spans="1:76" ht="15.75" x14ac:dyDescent="0.25">
      <c r="A44" s="26">
        <v>7</v>
      </c>
      <c r="B44" s="4" t="s">
        <v>59</v>
      </c>
      <c r="C44" s="19">
        <f>'tiền mặt'!F11</f>
        <v>0</v>
      </c>
      <c r="D44" s="4"/>
      <c r="E44" s="4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</row>
    <row r="45" spans="1:76" ht="15.75" x14ac:dyDescent="0.25">
      <c r="A45" s="3" t="s">
        <v>405</v>
      </c>
      <c r="B45" s="52" t="s">
        <v>406</v>
      </c>
      <c r="C45" s="53">
        <f>C36</f>
        <v>7209391166</v>
      </c>
      <c r="D45" s="4"/>
      <c r="E45" s="4"/>
      <c r="F45" s="15">
        <v>7209391166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</row>
    <row r="46" spans="1:76" ht="15.75" x14ac:dyDescent="0.25">
      <c r="A46" s="4"/>
      <c r="B46" s="54" t="s">
        <v>407</v>
      </c>
      <c r="C46" s="55">
        <v>6500000000</v>
      </c>
      <c r="D46" s="4"/>
      <c r="E46" s="4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</row>
    <row r="47" spans="1:76" ht="15.75" x14ac:dyDescent="0.25">
      <c r="A47" s="4"/>
      <c r="B47" s="54" t="s">
        <v>408</v>
      </c>
      <c r="C47" s="55">
        <f>C45-C46</f>
        <v>709391166</v>
      </c>
      <c r="D47" s="4"/>
      <c r="E47" s="4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</row>
    <row r="48" spans="1:76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</row>
    <row r="49" spans="1:76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</row>
    <row r="50" spans="1:76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</row>
    <row r="51" spans="1:76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</row>
    <row r="52" spans="1:76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</row>
    <row r="53" spans="1:76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</row>
    <row r="54" spans="1:76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</row>
    <row r="55" spans="1:76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</row>
    <row r="56" spans="1:76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</row>
    <row r="57" spans="1:76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</row>
    <row r="58" spans="1:76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</row>
    <row r="59" spans="1:76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</row>
    <row r="60" spans="1:76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</row>
    <row r="61" spans="1:76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</row>
    <row r="62" spans="1:76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</row>
    <row r="63" spans="1:76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</row>
    <row r="64" spans="1:76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</row>
    <row r="65" spans="1:76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</row>
    <row r="66" spans="1:76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</row>
    <row r="67" spans="1:76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</row>
    <row r="68" spans="1:76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</row>
    <row r="69" spans="1:76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</row>
    <row r="70" spans="1:76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</row>
    <row r="71" spans="1:76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</row>
    <row r="72" spans="1:76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</row>
    <row r="73" spans="1:76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</row>
    <row r="74" spans="1:76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</row>
    <row r="75" spans="1:76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</row>
    <row r="76" spans="1:76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</row>
    <row r="77" spans="1:76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</row>
    <row r="78" spans="1:76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</row>
    <row r="79" spans="1:76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</row>
    <row r="80" spans="1:76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</row>
    <row r="81" spans="1:76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</row>
    <row r="82" spans="1:76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</row>
    <row r="83" spans="1:76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</row>
    <row r="84" spans="1:76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</row>
    <row r="85" spans="1:76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</row>
    <row r="86" spans="1:76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</row>
    <row r="87" spans="1:76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</row>
    <row r="88" spans="1:76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</row>
    <row r="89" spans="1:76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</row>
    <row r="90" spans="1:76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</row>
    <row r="91" spans="1:76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</row>
    <row r="92" spans="1:76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</row>
    <row r="93" spans="1:76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</row>
    <row r="94" spans="1:76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</row>
    <row r="95" spans="1:76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</row>
    <row r="96" spans="1:76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</row>
    <row r="97" spans="1:76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</row>
    <row r="98" spans="1:76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</row>
    <row r="99" spans="1:76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</row>
    <row r="100" spans="1:76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</row>
    <row r="101" spans="1:76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</row>
    <row r="102" spans="1:76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</row>
    <row r="103" spans="1:7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</row>
    <row r="104" spans="1:7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</row>
    <row r="105" spans="1:7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</row>
    <row r="106" spans="1:7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</row>
    <row r="107" spans="1:7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</row>
    <row r="108" spans="1:7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</row>
    <row r="109" spans="1:7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</row>
    <row r="110" spans="1:7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</row>
    <row r="111" spans="1:7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</row>
    <row r="112" spans="1:7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</row>
    <row r="113" spans="1:7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</row>
    <row r="114" spans="1:7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</row>
    <row r="115" spans="1:7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</row>
    <row r="116" spans="1:7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</row>
    <row r="117" spans="1:7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</row>
    <row r="118" spans="1:7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</row>
    <row r="119" spans="1:7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</row>
    <row r="120" spans="1:7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</row>
    <row r="121" spans="1:7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</row>
    <row r="122" spans="1:7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</row>
    <row r="123" spans="1:7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</row>
    <row r="124" spans="1:7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</row>
    <row r="125" spans="1:7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</row>
    <row r="126" spans="1:7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</row>
    <row r="127" spans="1:7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</row>
    <row r="128" spans="1:7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</row>
    <row r="129" spans="1:7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</row>
    <row r="130" spans="1:7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</row>
    <row r="131" spans="1:7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</row>
    <row r="132" spans="1:7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</row>
    <row r="133" spans="1:7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</row>
    <row r="134" spans="1:7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</row>
    <row r="135" spans="1:7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</row>
    <row r="136" spans="1:7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</row>
    <row r="137" spans="1:7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</row>
    <row r="138" spans="1:7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</row>
    <row r="139" spans="1:7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</row>
    <row r="140" spans="1:7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</row>
    <row r="141" spans="1:7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</row>
    <row r="142" spans="1:7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</row>
    <row r="143" spans="1:7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</row>
    <row r="144" spans="1:7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</row>
    <row r="145" spans="1:7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</row>
    <row r="146" spans="1:7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</row>
    <row r="147" spans="1:7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</row>
    <row r="148" spans="1:7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</row>
    <row r="149" spans="1:7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</row>
    <row r="150" spans="1:7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</row>
    <row r="151" spans="1:7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</row>
    <row r="152" spans="1:7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</row>
    <row r="153" spans="1:7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</row>
    <row r="154" spans="1:7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</row>
    <row r="155" spans="1:7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</row>
    <row r="156" spans="1:7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</row>
    <row r="157" spans="1:7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</row>
    <row r="158" spans="1:7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</row>
    <row r="159" spans="1:7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</row>
    <row r="160" spans="1:7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</row>
    <row r="161" spans="1:7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</row>
    <row r="162" spans="1:7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</row>
    <row r="163" spans="1:7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</row>
    <row r="164" spans="1:7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</row>
    <row r="165" spans="1:7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</row>
    <row r="166" spans="1:7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</row>
    <row r="167" spans="1:7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</row>
    <row r="168" spans="1:7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</row>
    <row r="169" spans="1:7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</row>
    <row r="170" spans="1:7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</row>
    <row r="171" spans="1:7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</row>
    <row r="172" spans="1:7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</row>
    <row r="173" spans="1:7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</row>
    <row r="174" spans="1:7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</row>
    <row r="175" spans="1:7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</row>
    <row r="176" spans="1:7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</row>
    <row r="177" spans="1:7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</row>
    <row r="178" spans="1:7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</row>
    <row r="179" spans="1:7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</row>
    <row r="180" spans="1:7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</row>
    <row r="181" spans="1:7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</row>
    <row r="182" spans="1:7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</row>
    <row r="183" spans="1:7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</row>
    <row r="184" spans="1:7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</row>
    <row r="185" spans="1:7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</row>
    <row r="186" spans="1:7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</row>
    <row r="187" spans="1:7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</row>
    <row r="188" spans="1:7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</row>
    <row r="189" spans="1:7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</row>
    <row r="190" spans="1:7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</row>
    <row r="191" spans="1:7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</row>
    <row r="192" spans="1:7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</row>
    <row r="193" spans="1:7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</row>
    <row r="194" spans="1:7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</row>
    <row r="195" spans="1:7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</row>
    <row r="196" spans="1:7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</row>
    <row r="197" spans="1:7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</row>
    <row r="198" spans="1:7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</row>
    <row r="199" spans="1:7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</row>
    <row r="200" spans="1:7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</row>
    <row r="201" spans="1:7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</row>
    <row r="202" spans="1:7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</row>
    <row r="203" spans="1:7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</row>
    <row r="204" spans="1:7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</row>
    <row r="205" spans="1:76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</row>
    <row r="206" spans="1:76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</row>
    <row r="207" spans="1:76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</row>
    <row r="208" spans="1:76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</row>
    <row r="209" spans="1:76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</row>
    <row r="210" spans="1:76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</row>
    <row r="211" spans="1:76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</row>
    <row r="212" spans="1:76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</row>
    <row r="213" spans="1:76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</row>
    <row r="214" spans="1:76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</row>
    <row r="215" spans="1:76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</row>
    <row r="216" spans="1:76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</row>
    <row r="217" spans="1:76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</row>
    <row r="218" spans="1:76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</row>
    <row r="219" spans="1:76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</row>
    <row r="220" spans="1:76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</row>
    <row r="221" spans="1:76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</row>
    <row r="222" spans="1:76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</row>
    <row r="223" spans="1:76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</row>
  </sheetData>
  <mergeCells count="9">
    <mergeCell ref="A1:B1"/>
    <mergeCell ref="A2:B2"/>
    <mergeCell ref="C2:E2"/>
    <mergeCell ref="A7:A8"/>
    <mergeCell ref="B7:B8"/>
    <mergeCell ref="C7:C8"/>
    <mergeCell ref="D7:E7"/>
    <mergeCell ref="A4:E4"/>
    <mergeCell ref="A5:E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4"/>
  <sheetViews>
    <sheetView topLeftCell="A28" workbookViewId="0">
      <selection activeCell="B4" sqref="B4:G38"/>
    </sheetView>
  </sheetViews>
  <sheetFormatPr defaultRowHeight="15" x14ac:dyDescent="0.25"/>
  <cols>
    <col min="1" max="1" width="9.5703125" customWidth="1"/>
    <col min="2" max="2" width="15.85546875" customWidth="1"/>
    <col min="3" max="3" width="36" customWidth="1"/>
    <col min="4" max="4" width="13.28515625" customWidth="1"/>
    <col min="5" max="5" width="24.42578125" customWidth="1"/>
    <col min="6" max="6" width="15" customWidth="1"/>
    <col min="7" max="7" width="16" customWidth="1"/>
    <col min="8" max="8" width="14.7109375" customWidth="1"/>
  </cols>
  <sheetData>
    <row r="1" spans="1:26" ht="15.75" x14ac:dyDescent="0.25">
      <c r="A1" s="68" t="s">
        <v>39</v>
      </c>
      <c r="B1" s="68"/>
      <c r="C1" s="68"/>
      <c r="D1" s="68"/>
      <c r="E1" s="68"/>
      <c r="F1" s="68"/>
      <c r="G1" s="6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69" t="s">
        <v>42</v>
      </c>
      <c r="B2" s="69"/>
      <c r="C2" s="69"/>
      <c r="D2" s="69"/>
      <c r="E2" s="69"/>
      <c r="F2" s="69"/>
      <c r="G2" s="6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15</v>
      </c>
      <c r="F3" s="3" t="s">
        <v>4</v>
      </c>
      <c r="G3" s="3" t="s">
        <v>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.75" customHeight="1" x14ac:dyDescent="0.25">
      <c r="A4" s="4"/>
      <c r="B4" s="5">
        <v>44589</v>
      </c>
      <c r="C4" s="6" t="s">
        <v>76</v>
      </c>
      <c r="D4" s="4" t="s">
        <v>27</v>
      </c>
      <c r="E4" s="6"/>
      <c r="F4" s="7">
        <v>1000000000</v>
      </c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4"/>
      <c r="B5" s="5">
        <v>44594</v>
      </c>
      <c r="C5" s="6" t="s">
        <v>77</v>
      </c>
      <c r="D5" s="4" t="s">
        <v>10</v>
      </c>
      <c r="E5" s="6" t="s">
        <v>34</v>
      </c>
      <c r="F5" s="7"/>
      <c r="G5" s="7">
        <v>220000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4"/>
      <c r="B6" s="5">
        <v>44611</v>
      </c>
      <c r="C6" s="6" t="s">
        <v>78</v>
      </c>
      <c r="D6" s="4" t="s">
        <v>6</v>
      </c>
      <c r="E6" s="6"/>
      <c r="F6" s="7">
        <v>63003</v>
      </c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4"/>
      <c r="B7" s="5">
        <v>44639</v>
      </c>
      <c r="C7" s="6" t="s">
        <v>78</v>
      </c>
      <c r="D7" s="4" t="s">
        <v>6</v>
      </c>
      <c r="E7" s="6"/>
      <c r="F7" s="7">
        <v>76700</v>
      </c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4"/>
      <c r="B8" s="5">
        <v>44667</v>
      </c>
      <c r="C8" s="6" t="s">
        <v>78</v>
      </c>
      <c r="D8" s="4" t="s">
        <v>6</v>
      </c>
      <c r="E8" s="6"/>
      <c r="F8" s="7">
        <v>76706</v>
      </c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4"/>
      <c r="B9" s="5">
        <v>44702</v>
      </c>
      <c r="C9" s="6" t="s">
        <v>78</v>
      </c>
      <c r="D9" s="4" t="s">
        <v>6</v>
      </c>
      <c r="E9" s="6"/>
      <c r="F9" s="7">
        <v>95890</v>
      </c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4"/>
      <c r="B10" s="5">
        <v>44730</v>
      </c>
      <c r="C10" s="6" t="s">
        <v>78</v>
      </c>
      <c r="D10" s="4" t="s">
        <v>6</v>
      </c>
      <c r="E10" s="6"/>
      <c r="F10" s="7">
        <v>76719</v>
      </c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4"/>
      <c r="B11" s="5">
        <v>44758</v>
      </c>
      <c r="C11" s="6" t="s">
        <v>78</v>
      </c>
      <c r="D11" s="4" t="s">
        <v>6</v>
      </c>
      <c r="E11" s="6"/>
      <c r="F11" s="7">
        <v>76725</v>
      </c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x14ac:dyDescent="0.25">
      <c r="A12" s="4"/>
      <c r="B12" s="5">
        <v>44793</v>
      </c>
      <c r="C12" s="6" t="s">
        <v>79</v>
      </c>
      <c r="D12" s="4" t="s">
        <v>13</v>
      </c>
      <c r="E12" s="6"/>
      <c r="F12" s="7">
        <v>1000000</v>
      </c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4"/>
      <c r="B13" s="5">
        <v>44793</v>
      </c>
      <c r="C13" s="6" t="s">
        <v>80</v>
      </c>
      <c r="D13" s="4" t="s">
        <v>13</v>
      </c>
      <c r="E13" s="6"/>
      <c r="F13" s="7">
        <v>100000</v>
      </c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x14ac:dyDescent="0.25">
      <c r="A14" s="4"/>
      <c r="B14" s="5">
        <v>44793</v>
      </c>
      <c r="C14" s="6" t="s">
        <v>81</v>
      </c>
      <c r="D14" s="4" t="s">
        <v>13</v>
      </c>
      <c r="E14" s="6"/>
      <c r="F14" s="7">
        <v>1000000</v>
      </c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4"/>
      <c r="B15" s="5">
        <v>44793</v>
      </c>
      <c r="C15" s="6" t="s">
        <v>78</v>
      </c>
      <c r="D15" s="4" t="s">
        <v>13</v>
      </c>
      <c r="E15" s="6"/>
      <c r="F15" s="7">
        <v>95920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5">
        <v>44795</v>
      </c>
      <c r="C16" s="6" t="s">
        <v>82</v>
      </c>
      <c r="D16" s="4" t="s">
        <v>13</v>
      </c>
      <c r="E16" s="6"/>
      <c r="F16" s="7">
        <v>1000000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5">
        <v>44795</v>
      </c>
      <c r="C17" s="6" t="s">
        <v>83</v>
      </c>
      <c r="D17" s="4" t="s">
        <v>13</v>
      </c>
      <c r="E17" s="4"/>
      <c r="F17" s="7">
        <v>500000</v>
      </c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x14ac:dyDescent="0.25">
      <c r="A18" s="4"/>
      <c r="B18" s="5">
        <v>44796</v>
      </c>
      <c r="C18" s="6" t="s">
        <v>84</v>
      </c>
      <c r="D18" s="4" t="s">
        <v>13</v>
      </c>
      <c r="E18" s="4"/>
      <c r="F18" s="7">
        <v>500000</v>
      </c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4"/>
      <c r="B19" s="5">
        <v>44796</v>
      </c>
      <c r="C19" s="6" t="s">
        <v>85</v>
      </c>
      <c r="D19" s="4" t="s">
        <v>13</v>
      </c>
      <c r="E19" s="4"/>
      <c r="F19" s="7">
        <v>1000000</v>
      </c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.5" x14ac:dyDescent="0.25">
      <c r="A20" s="4"/>
      <c r="B20" s="5">
        <v>44802</v>
      </c>
      <c r="C20" s="6" t="s">
        <v>86</v>
      </c>
      <c r="D20" s="4" t="s">
        <v>13</v>
      </c>
      <c r="E20" s="4"/>
      <c r="F20" s="7">
        <v>1500000</v>
      </c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 x14ac:dyDescent="0.25">
      <c r="A21" s="4"/>
      <c r="B21" s="5">
        <v>44802</v>
      </c>
      <c r="C21" s="6" t="s">
        <v>87</v>
      </c>
      <c r="D21" s="4" t="s">
        <v>13</v>
      </c>
      <c r="E21" s="4"/>
      <c r="F21" s="7">
        <v>200000</v>
      </c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6.25" customHeight="1" x14ac:dyDescent="0.25">
      <c r="A22" s="4"/>
      <c r="B22" s="5">
        <v>44821</v>
      </c>
      <c r="C22" s="6" t="s">
        <v>78</v>
      </c>
      <c r="D22" s="4" t="s">
        <v>6</v>
      </c>
      <c r="E22" s="4"/>
      <c r="F22" s="7">
        <v>77211</v>
      </c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4"/>
      <c r="B23" s="5">
        <v>44823</v>
      </c>
      <c r="C23" s="4" t="s">
        <v>88</v>
      </c>
      <c r="D23" s="4" t="s">
        <v>27</v>
      </c>
      <c r="E23" s="4"/>
      <c r="F23" s="7"/>
      <c r="G23" s="7">
        <v>1003000000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20"/>
      <c r="B24" s="21">
        <v>44849</v>
      </c>
      <c r="C24" s="20" t="s">
        <v>78</v>
      </c>
      <c r="D24" s="20" t="s">
        <v>6</v>
      </c>
      <c r="E24" s="20"/>
      <c r="F24" s="22">
        <v>3280</v>
      </c>
      <c r="G24" s="22"/>
      <c r="H24" s="2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.5" x14ac:dyDescent="0.25">
      <c r="A25" s="4"/>
      <c r="B25" s="5">
        <v>44862</v>
      </c>
      <c r="C25" s="6" t="s">
        <v>89</v>
      </c>
      <c r="D25" s="4" t="s">
        <v>13</v>
      </c>
      <c r="E25" s="4"/>
      <c r="F25" s="7">
        <v>100000000</v>
      </c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4"/>
      <c r="B26" s="5">
        <v>44873</v>
      </c>
      <c r="C26" s="6" t="s">
        <v>90</v>
      </c>
      <c r="D26" s="4" t="s">
        <v>10</v>
      </c>
      <c r="E26" s="4" t="s">
        <v>34</v>
      </c>
      <c r="F26" s="7"/>
      <c r="G26" s="7">
        <v>220000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1.5" x14ac:dyDescent="0.25">
      <c r="A27" s="4"/>
      <c r="B27" s="5">
        <v>44875</v>
      </c>
      <c r="C27" s="6" t="s">
        <v>91</v>
      </c>
      <c r="D27" s="4" t="s">
        <v>13</v>
      </c>
      <c r="E27" s="4"/>
      <c r="F27" s="7">
        <v>500000000</v>
      </c>
      <c r="G27" s="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x14ac:dyDescent="0.25">
      <c r="A28" s="4"/>
      <c r="B28" s="5">
        <v>44879</v>
      </c>
      <c r="C28" s="6" t="s">
        <v>92</v>
      </c>
      <c r="D28" s="4" t="s">
        <v>13</v>
      </c>
      <c r="E28" s="4"/>
      <c r="F28" s="7">
        <v>12561122</v>
      </c>
      <c r="G28" s="7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47.25" x14ac:dyDescent="0.25">
      <c r="A29" s="9"/>
      <c r="B29" s="5">
        <v>44883</v>
      </c>
      <c r="C29" s="6" t="s">
        <v>93</v>
      </c>
      <c r="D29" s="4" t="s">
        <v>8</v>
      </c>
      <c r="E29" s="4"/>
      <c r="F29" s="7"/>
      <c r="G29" s="7">
        <v>200000000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4"/>
      <c r="B30" s="5">
        <v>44884</v>
      </c>
      <c r="C30" s="4" t="s">
        <v>78</v>
      </c>
      <c r="D30" s="4" t="s">
        <v>6</v>
      </c>
      <c r="E30" s="4"/>
      <c r="F30" s="7">
        <v>97162</v>
      </c>
      <c r="G30" s="7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7.25" x14ac:dyDescent="0.25">
      <c r="A31" s="4"/>
      <c r="B31" s="5">
        <v>44886</v>
      </c>
      <c r="C31" s="6" t="s">
        <v>94</v>
      </c>
      <c r="D31" s="4" t="s">
        <v>13</v>
      </c>
      <c r="E31" s="4"/>
      <c r="F31" s="7">
        <v>200000</v>
      </c>
      <c r="G31" s="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4"/>
      <c r="B32" s="5">
        <v>44912</v>
      </c>
      <c r="C32" s="4" t="s">
        <v>78</v>
      </c>
      <c r="D32" s="4" t="s">
        <v>13</v>
      </c>
      <c r="E32" s="4"/>
      <c r="F32" s="7">
        <v>159889</v>
      </c>
      <c r="G32" s="7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63" x14ac:dyDescent="0.25">
      <c r="A33" s="4"/>
      <c r="B33" s="5">
        <v>44917</v>
      </c>
      <c r="C33" s="6" t="s">
        <v>95</v>
      </c>
      <c r="D33" s="4" t="s">
        <v>8</v>
      </c>
      <c r="E33" s="4"/>
      <c r="F33" s="7"/>
      <c r="G33" s="7">
        <v>319000000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1.5" x14ac:dyDescent="0.25">
      <c r="A34" s="4"/>
      <c r="B34" s="5">
        <v>44923</v>
      </c>
      <c r="C34" s="6" t="s">
        <v>96</v>
      </c>
      <c r="D34" s="4" t="s">
        <v>10</v>
      </c>
      <c r="E34" s="4" t="s">
        <v>14</v>
      </c>
      <c r="F34" s="7"/>
      <c r="G34" s="7">
        <v>20000000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47.25" x14ac:dyDescent="0.25">
      <c r="A35" s="4"/>
      <c r="B35" s="5">
        <v>44925</v>
      </c>
      <c r="C35" s="6" t="s">
        <v>99</v>
      </c>
      <c r="D35" s="4" t="s">
        <v>8</v>
      </c>
      <c r="E35" s="4" t="s">
        <v>25</v>
      </c>
      <c r="F35" s="7"/>
      <c r="G35" s="7">
        <v>2000000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47.25" x14ac:dyDescent="0.25">
      <c r="A36" s="4"/>
      <c r="B36" s="5">
        <v>44925</v>
      </c>
      <c r="C36" s="6" t="s">
        <v>97</v>
      </c>
      <c r="D36" s="4" t="s">
        <v>8</v>
      </c>
      <c r="E36" s="4" t="s">
        <v>24</v>
      </c>
      <c r="F36" s="7"/>
      <c r="G36" s="7">
        <v>2000000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7.25" x14ac:dyDescent="0.25">
      <c r="A37" s="4"/>
      <c r="B37" s="5">
        <v>44925</v>
      </c>
      <c r="C37" s="6" t="s">
        <v>98</v>
      </c>
      <c r="D37" s="4" t="s">
        <v>8</v>
      </c>
      <c r="E37" s="4" t="s">
        <v>23</v>
      </c>
      <c r="F37" s="7"/>
      <c r="G37" s="7">
        <v>3000000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1.5" x14ac:dyDescent="0.25">
      <c r="A38" s="4"/>
      <c r="B38" s="5">
        <v>44925</v>
      </c>
      <c r="C38" s="6" t="s">
        <v>100</v>
      </c>
      <c r="D38" s="4" t="s">
        <v>10</v>
      </c>
      <c r="E38" s="4" t="s">
        <v>14</v>
      </c>
      <c r="F38" s="7"/>
      <c r="G38" s="7">
        <v>10000000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1"/>
      <c r="B39" s="11"/>
      <c r="C39" s="11" t="s">
        <v>101</v>
      </c>
      <c r="D39" s="11"/>
      <c r="E39" s="11"/>
      <c r="F39" s="12">
        <f>SUM(F4:F38)</f>
        <v>1620460327</v>
      </c>
      <c r="G39" s="12">
        <f>SUM(G4:G38)</f>
        <v>1559440000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1"/>
      <c r="B40" s="11"/>
      <c r="C40" s="11" t="s">
        <v>102</v>
      </c>
      <c r="D40" s="11"/>
      <c r="E40" s="11"/>
      <c r="F40" s="12">
        <f>0</f>
        <v>0</v>
      </c>
      <c r="G40" s="1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1"/>
      <c r="B41" s="11"/>
      <c r="C41" s="11" t="s">
        <v>36</v>
      </c>
      <c r="D41" s="11"/>
      <c r="E41" s="11"/>
      <c r="F41" s="12">
        <f>F39+F40-G39</f>
        <v>61020327</v>
      </c>
      <c r="G41" s="12"/>
      <c r="H41" s="15">
        <v>61020327</v>
      </c>
      <c r="I41" s="16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3"/>
      <c r="B42" s="13"/>
      <c r="C42" s="13"/>
      <c r="D42" s="13"/>
      <c r="E42" s="13"/>
      <c r="F42" s="14"/>
      <c r="G42" s="1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</sheetData>
  <autoFilter ref="A3:G41" xr:uid="{00000000-0009-0000-0000-000000000000}"/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Sheet2!$A:$A</xm:f>
          </x14:formula1>
          <xm:sqref>D3:E1048576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432"/>
  <sheetViews>
    <sheetView workbookViewId="0">
      <selection activeCell="C4" sqref="C4:G6"/>
    </sheetView>
  </sheetViews>
  <sheetFormatPr defaultRowHeight="15" x14ac:dyDescent="0.25"/>
  <cols>
    <col min="1" max="1" width="6.7109375" customWidth="1"/>
    <col min="2" max="2" width="17.140625" customWidth="1"/>
    <col min="3" max="3" width="37.85546875" customWidth="1"/>
    <col min="4" max="4" width="13.7109375" customWidth="1"/>
    <col min="5" max="5" width="13.85546875" customWidth="1"/>
    <col min="6" max="6" width="18" customWidth="1"/>
    <col min="7" max="7" width="19.7109375" customWidth="1"/>
    <col min="8" max="8" width="14.7109375" customWidth="1"/>
    <col min="9" max="9" width="15.5703125" customWidth="1"/>
  </cols>
  <sheetData>
    <row r="1" spans="1:26" ht="15.75" x14ac:dyDescent="0.25">
      <c r="A1" s="68" t="s">
        <v>39</v>
      </c>
      <c r="B1" s="68"/>
      <c r="C1" s="68"/>
      <c r="D1" s="68"/>
      <c r="E1" s="68"/>
      <c r="F1" s="68"/>
      <c r="G1" s="6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69" t="s">
        <v>132</v>
      </c>
      <c r="B2" s="69"/>
      <c r="C2" s="69"/>
      <c r="D2" s="69"/>
      <c r="E2" s="69"/>
      <c r="F2" s="69"/>
      <c r="G2" s="6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15</v>
      </c>
      <c r="F3" s="3" t="s">
        <v>4</v>
      </c>
      <c r="G3" s="3" t="s">
        <v>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x14ac:dyDescent="0.25">
      <c r="A4" s="5"/>
      <c r="B4" s="5">
        <v>44569</v>
      </c>
      <c r="C4" s="6" t="s">
        <v>133</v>
      </c>
      <c r="D4" s="4" t="s">
        <v>10</v>
      </c>
      <c r="E4" s="6" t="s">
        <v>34</v>
      </c>
      <c r="F4" s="7"/>
      <c r="G4" s="19">
        <v>55000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x14ac:dyDescent="0.25">
      <c r="A5" s="4"/>
      <c r="B5" s="5">
        <v>44569</v>
      </c>
      <c r="C5" s="6" t="s">
        <v>134</v>
      </c>
      <c r="D5" s="4" t="s">
        <v>10</v>
      </c>
      <c r="E5" s="6" t="s">
        <v>34</v>
      </c>
      <c r="F5" s="7"/>
      <c r="G5" s="19">
        <v>55000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4"/>
      <c r="B6" s="5">
        <v>44569</v>
      </c>
      <c r="C6" s="6" t="s">
        <v>135</v>
      </c>
      <c r="D6" s="4" t="s">
        <v>10</v>
      </c>
      <c r="E6" s="6" t="s">
        <v>34</v>
      </c>
      <c r="F6" s="7"/>
      <c r="G6" s="19">
        <v>55000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4"/>
      <c r="B7" s="5">
        <v>44575</v>
      </c>
      <c r="C7" s="6" t="s">
        <v>136</v>
      </c>
      <c r="D7" s="4" t="s">
        <v>11</v>
      </c>
      <c r="E7" s="6" t="s">
        <v>38</v>
      </c>
      <c r="F7" s="7"/>
      <c r="G7" s="19">
        <v>4500000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4"/>
      <c r="B8" s="5">
        <v>44586</v>
      </c>
      <c r="C8" s="6" t="s">
        <v>137</v>
      </c>
      <c r="D8" s="4" t="s">
        <v>10</v>
      </c>
      <c r="E8" s="6" t="s">
        <v>34</v>
      </c>
      <c r="F8" s="7"/>
      <c r="G8" s="19">
        <v>22000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4"/>
      <c r="B9" s="5">
        <v>44586</v>
      </c>
      <c r="C9" s="6" t="s">
        <v>160</v>
      </c>
      <c r="D9" s="4" t="s">
        <v>6</v>
      </c>
      <c r="E9" s="6"/>
      <c r="F9" s="7">
        <v>798699</v>
      </c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4"/>
      <c r="B10" s="5">
        <v>44588</v>
      </c>
      <c r="C10" s="6" t="s">
        <v>138</v>
      </c>
      <c r="D10" s="4" t="s">
        <v>10</v>
      </c>
      <c r="E10" s="6" t="s">
        <v>14</v>
      </c>
      <c r="F10" s="7"/>
      <c r="G10" s="19">
        <v>15007700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x14ac:dyDescent="0.25">
      <c r="A11" s="4"/>
      <c r="B11" s="5">
        <v>44588</v>
      </c>
      <c r="C11" s="6" t="s">
        <v>139</v>
      </c>
      <c r="D11" s="4" t="s">
        <v>8</v>
      </c>
      <c r="E11" s="6"/>
      <c r="F11" s="7"/>
      <c r="G11" s="19">
        <v>2007700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x14ac:dyDescent="0.25">
      <c r="A12" s="4"/>
      <c r="B12" s="5">
        <v>44588</v>
      </c>
      <c r="C12" s="6" t="s">
        <v>140</v>
      </c>
      <c r="D12" s="4" t="s">
        <v>8</v>
      </c>
      <c r="E12" s="6"/>
      <c r="F12" s="7"/>
      <c r="G12" s="19">
        <v>2020900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x14ac:dyDescent="0.25">
      <c r="A13" s="4"/>
      <c r="B13" s="5">
        <v>44223</v>
      </c>
      <c r="C13" s="6" t="s">
        <v>141</v>
      </c>
      <c r="D13" s="4" t="s">
        <v>8</v>
      </c>
      <c r="E13" s="6"/>
      <c r="F13" s="7"/>
      <c r="G13" s="19">
        <v>2020900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x14ac:dyDescent="0.25">
      <c r="A14" s="4"/>
      <c r="B14" s="5">
        <v>44223</v>
      </c>
      <c r="C14" s="6" t="s">
        <v>142</v>
      </c>
      <c r="D14" s="4" t="s">
        <v>8</v>
      </c>
      <c r="E14" s="6"/>
      <c r="F14" s="7"/>
      <c r="G14" s="19">
        <v>2020900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x14ac:dyDescent="0.25">
      <c r="A15" s="4"/>
      <c r="B15" s="5">
        <v>44223</v>
      </c>
      <c r="C15" s="6" t="s">
        <v>143</v>
      </c>
      <c r="D15" s="4" t="s">
        <v>8</v>
      </c>
      <c r="E15" s="6"/>
      <c r="F15" s="7"/>
      <c r="G15" s="19">
        <v>3020900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9"/>
      <c r="B16" s="8">
        <v>44588</v>
      </c>
      <c r="C16" s="17" t="s">
        <v>144</v>
      </c>
      <c r="D16" s="9" t="s">
        <v>10</v>
      </c>
      <c r="E16" s="17"/>
      <c r="F16" s="10"/>
      <c r="G16" s="33">
        <v>15020900</v>
      </c>
      <c r="H16" s="32" t="s">
        <v>145</v>
      </c>
      <c r="I16" s="3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1.5" x14ac:dyDescent="0.25">
      <c r="A17" s="4"/>
      <c r="B17" s="5">
        <v>44588</v>
      </c>
      <c r="C17" s="6" t="s">
        <v>383</v>
      </c>
      <c r="D17" s="4" t="s">
        <v>27</v>
      </c>
      <c r="E17" s="6"/>
      <c r="F17" s="7"/>
      <c r="G17" s="7">
        <v>1000000000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4"/>
      <c r="B18" s="5">
        <v>44588</v>
      </c>
      <c r="C18" s="6" t="s">
        <v>121</v>
      </c>
      <c r="D18" s="4" t="s">
        <v>10</v>
      </c>
      <c r="E18" s="6" t="s">
        <v>34</v>
      </c>
      <c r="F18" s="7"/>
      <c r="G18" s="7">
        <v>297000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x14ac:dyDescent="0.25">
      <c r="A19" s="4"/>
      <c r="B19" s="5">
        <v>44588</v>
      </c>
      <c r="C19" s="6" t="s">
        <v>384</v>
      </c>
      <c r="D19" s="4" t="s">
        <v>27</v>
      </c>
      <c r="E19" s="6"/>
      <c r="F19" s="7"/>
      <c r="G19" s="7">
        <v>1000000000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.5" x14ac:dyDescent="0.25">
      <c r="A20" s="4"/>
      <c r="B20" s="5">
        <v>44588</v>
      </c>
      <c r="C20" s="6" t="s">
        <v>383</v>
      </c>
      <c r="D20" s="4" t="s">
        <v>8</v>
      </c>
      <c r="E20" s="6"/>
      <c r="F20" s="7"/>
      <c r="G20" s="7">
        <v>297000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4"/>
      <c r="B21" s="5">
        <v>44588</v>
      </c>
      <c r="C21" s="6" t="s">
        <v>121</v>
      </c>
      <c r="D21" s="4" t="s">
        <v>10</v>
      </c>
      <c r="E21" s="6" t="s">
        <v>34</v>
      </c>
      <c r="F21" s="7"/>
      <c r="G21" s="7">
        <v>55000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1.5" x14ac:dyDescent="0.25">
      <c r="A22" s="4"/>
      <c r="B22" s="5">
        <v>44611</v>
      </c>
      <c r="C22" s="6" t="s">
        <v>146</v>
      </c>
      <c r="D22" s="4" t="s">
        <v>10</v>
      </c>
      <c r="E22" s="6" t="s">
        <v>34</v>
      </c>
      <c r="F22" s="7"/>
      <c r="G22" s="7">
        <v>55000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1.5" x14ac:dyDescent="0.25">
      <c r="A23" s="4"/>
      <c r="B23" s="5">
        <v>44611</v>
      </c>
      <c r="C23" s="6" t="s">
        <v>147</v>
      </c>
      <c r="D23" s="4" t="s">
        <v>10</v>
      </c>
      <c r="E23" s="6" t="s">
        <v>34</v>
      </c>
      <c r="F23" s="7"/>
      <c r="G23" s="7">
        <v>55000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.5" x14ac:dyDescent="0.25">
      <c r="A24" s="4"/>
      <c r="B24" s="5">
        <v>44615</v>
      </c>
      <c r="C24" s="6" t="s">
        <v>148</v>
      </c>
      <c r="D24" s="4" t="s">
        <v>9</v>
      </c>
      <c r="E24" s="6"/>
      <c r="F24" s="7"/>
      <c r="G24" s="7">
        <v>150024750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6" customHeight="1" x14ac:dyDescent="0.25">
      <c r="A25" s="4"/>
      <c r="B25" s="5">
        <v>44617</v>
      </c>
      <c r="C25" s="6" t="s">
        <v>149</v>
      </c>
      <c r="D25" s="4" t="s">
        <v>10</v>
      </c>
      <c r="E25" s="6" t="s">
        <v>34</v>
      </c>
      <c r="F25" s="7"/>
      <c r="G25" s="7">
        <v>22000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3.6" customHeight="1" x14ac:dyDescent="0.25">
      <c r="A26" s="4"/>
      <c r="B26" s="5">
        <v>44617</v>
      </c>
      <c r="C26" s="6" t="s">
        <v>160</v>
      </c>
      <c r="D26" s="4" t="s">
        <v>6</v>
      </c>
      <c r="E26" s="6"/>
      <c r="F26" s="7">
        <v>663996</v>
      </c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4"/>
      <c r="B27" s="5">
        <v>44620</v>
      </c>
      <c r="C27" s="6" t="s">
        <v>150</v>
      </c>
      <c r="D27" s="4" t="s">
        <v>10</v>
      </c>
      <c r="E27" s="6" t="s">
        <v>14</v>
      </c>
      <c r="F27" s="7"/>
      <c r="G27" s="7">
        <v>15007700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4"/>
      <c r="B28" s="5">
        <v>44620</v>
      </c>
      <c r="C28" s="4" t="s">
        <v>151</v>
      </c>
      <c r="D28" s="4" t="s">
        <v>8</v>
      </c>
      <c r="E28" s="4"/>
      <c r="F28" s="7"/>
      <c r="G28" s="7">
        <v>2020900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4"/>
      <c r="B29" s="5">
        <v>44620</v>
      </c>
      <c r="C29" s="4" t="s">
        <v>152</v>
      </c>
      <c r="D29" s="4" t="s">
        <v>8</v>
      </c>
      <c r="E29" s="4"/>
      <c r="F29" s="7"/>
      <c r="G29" s="7">
        <v>2007700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1.5" x14ac:dyDescent="0.25">
      <c r="A30" s="4"/>
      <c r="B30" s="5">
        <v>44620</v>
      </c>
      <c r="C30" s="6" t="s">
        <v>153</v>
      </c>
      <c r="D30" s="4" t="s">
        <v>8</v>
      </c>
      <c r="E30" s="6"/>
      <c r="F30" s="7"/>
      <c r="G30" s="7">
        <v>3020900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4"/>
      <c r="B31" s="5">
        <v>44620</v>
      </c>
      <c r="C31" s="6" t="s">
        <v>154</v>
      </c>
      <c r="D31" s="4" t="s">
        <v>8</v>
      </c>
      <c r="E31" s="4"/>
      <c r="F31" s="7"/>
      <c r="G31" s="7">
        <v>2020900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4"/>
      <c r="B32" s="5">
        <v>44620</v>
      </c>
      <c r="C32" s="6" t="s">
        <v>155</v>
      </c>
      <c r="D32" s="4" t="s">
        <v>8</v>
      </c>
      <c r="E32" s="6"/>
      <c r="F32" s="7"/>
      <c r="G32" s="7">
        <v>2020900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1.5" x14ac:dyDescent="0.25">
      <c r="A33" s="4"/>
      <c r="B33" s="5">
        <v>44637</v>
      </c>
      <c r="C33" s="6" t="s">
        <v>189</v>
      </c>
      <c r="D33" s="4" t="s">
        <v>10</v>
      </c>
      <c r="E33" s="6" t="s">
        <v>34</v>
      </c>
      <c r="F33" s="7"/>
      <c r="G33" s="7">
        <v>55000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1.5" x14ac:dyDescent="0.25">
      <c r="A34" s="4"/>
      <c r="B34" s="5">
        <v>44637</v>
      </c>
      <c r="C34" s="6" t="s">
        <v>190</v>
      </c>
      <c r="D34" s="4" t="s">
        <v>10</v>
      </c>
      <c r="E34" s="6" t="s">
        <v>34</v>
      </c>
      <c r="F34" s="7"/>
      <c r="G34" s="7">
        <v>55000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1.5" x14ac:dyDescent="0.25">
      <c r="A35" s="4"/>
      <c r="B35" s="5">
        <v>44637</v>
      </c>
      <c r="C35" s="6" t="s">
        <v>191</v>
      </c>
      <c r="D35" s="4" t="s">
        <v>10</v>
      </c>
      <c r="E35" s="6" t="s">
        <v>34</v>
      </c>
      <c r="F35" s="7"/>
      <c r="G35" s="7">
        <v>55000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4"/>
      <c r="B36" s="5">
        <v>44645</v>
      </c>
      <c r="C36" s="4" t="s">
        <v>159</v>
      </c>
      <c r="D36" s="4" t="s">
        <v>10</v>
      </c>
      <c r="E36" s="4" t="s">
        <v>34</v>
      </c>
      <c r="F36" s="7"/>
      <c r="G36" s="7">
        <v>22000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4"/>
      <c r="B37" s="5">
        <v>44645</v>
      </c>
      <c r="C37" s="4" t="s">
        <v>160</v>
      </c>
      <c r="D37" s="4" t="s">
        <v>6</v>
      </c>
      <c r="E37" s="4"/>
      <c r="F37" s="7">
        <v>554491</v>
      </c>
      <c r="G37" s="7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1.5" x14ac:dyDescent="0.25">
      <c r="A38" s="4"/>
      <c r="B38" s="5">
        <v>44651</v>
      </c>
      <c r="C38" s="6" t="s">
        <v>161</v>
      </c>
      <c r="D38" s="4" t="s">
        <v>8</v>
      </c>
      <c r="E38" s="6"/>
      <c r="F38" s="7"/>
      <c r="G38" s="7">
        <v>2007700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1.5" x14ac:dyDescent="0.25">
      <c r="A39" s="4"/>
      <c r="B39" s="5">
        <v>44651</v>
      </c>
      <c r="C39" s="6" t="s">
        <v>161</v>
      </c>
      <c r="D39" s="4" t="s">
        <v>8</v>
      </c>
      <c r="E39" s="6"/>
      <c r="F39" s="7"/>
      <c r="G39" s="7">
        <v>2020900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4"/>
      <c r="B40" s="5">
        <v>44651</v>
      </c>
      <c r="C40" s="6" t="s">
        <v>162</v>
      </c>
      <c r="D40" s="4" t="s">
        <v>10</v>
      </c>
      <c r="E40" s="6" t="s">
        <v>14</v>
      </c>
      <c r="F40" s="7"/>
      <c r="G40" s="7">
        <v>15007700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4"/>
      <c r="B41" s="5">
        <v>44651</v>
      </c>
      <c r="C41" s="6" t="s">
        <v>163</v>
      </c>
      <c r="D41" s="4" t="s">
        <v>8</v>
      </c>
      <c r="E41" s="4" t="s">
        <v>8</v>
      </c>
      <c r="F41" s="7"/>
      <c r="G41" s="7">
        <v>2020900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1.5" x14ac:dyDescent="0.25">
      <c r="A42" s="4"/>
      <c r="B42" s="5">
        <v>44651</v>
      </c>
      <c r="C42" s="6" t="s">
        <v>164</v>
      </c>
      <c r="D42" s="4" t="s">
        <v>8</v>
      </c>
      <c r="E42" s="4" t="s">
        <v>8</v>
      </c>
      <c r="F42" s="7"/>
      <c r="G42" s="7">
        <v>3020900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4"/>
      <c r="B43" s="5">
        <v>44651</v>
      </c>
      <c r="C43" s="6" t="s">
        <v>165</v>
      </c>
      <c r="D43" s="4" t="s">
        <v>8</v>
      </c>
      <c r="E43" s="4" t="s">
        <v>8</v>
      </c>
      <c r="F43" s="7"/>
      <c r="G43" s="7">
        <v>2020900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4"/>
      <c r="B44" s="5">
        <v>44669</v>
      </c>
      <c r="C44" s="6" t="s">
        <v>166</v>
      </c>
      <c r="D44" s="4" t="s">
        <v>8</v>
      </c>
      <c r="E44" s="4" t="s">
        <v>8</v>
      </c>
      <c r="F44" s="7"/>
      <c r="G44" s="7">
        <v>3020900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x14ac:dyDescent="0.25">
      <c r="A45" s="4"/>
      <c r="B45" s="5">
        <v>44669</v>
      </c>
      <c r="C45" s="6" t="s">
        <v>167</v>
      </c>
      <c r="D45" s="4" t="s">
        <v>8</v>
      </c>
      <c r="E45" s="4" t="s">
        <v>8</v>
      </c>
      <c r="F45" s="7"/>
      <c r="G45" s="7">
        <v>268044220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4"/>
      <c r="B46" s="5">
        <v>44670</v>
      </c>
      <c r="C46" s="4" t="s">
        <v>168</v>
      </c>
      <c r="D46" s="4" t="s">
        <v>10</v>
      </c>
      <c r="E46" s="4" t="s">
        <v>38</v>
      </c>
      <c r="F46" s="7"/>
      <c r="G46" s="7">
        <v>4500000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1.5" x14ac:dyDescent="0.25">
      <c r="A47" s="4"/>
      <c r="B47" s="5">
        <v>44670</v>
      </c>
      <c r="C47" s="6" t="s">
        <v>156</v>
      </c>
      <c r="D47" s="4" t="s">
        <v>10</v>
      </c>
      <c r="E47" s="6" t="s">
        <v>34</v>
      </c>
      <c r="F47" s="7"/>
      <c r="G47" s="7">
        <v>55000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1.5" x14ac:dyDescent="0.25">
      <c r="A48" s="4"/>
      <c r="B48" s="5">
        <v>44670</v>
      </c>
      <c r="C48" s="6" t="s">
        <v>157</v>
      </c>
      <c r="D48" s="4" t="s">
        <v>10</v>
      </c>
      <c r="E48" s="6" t="s">
        <v>34</v>
      </c>
      <c r="F48" s="7"/>
      <c r="G48" s="7">
        <v>55000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1.5" x14ac:dyDescent="0.25">
      <c r="A49" s="4"/>
      <c r="B49" s="5">
        <v>44670</v>
      </c>
      <c r="C49" s="6" t="s">
        <v>158</v>
      </c>
      <c r="D49" s="4" t="s">
        <v>10</v>
      </c>
      <c r="E49" s="6" t="s">
        <v>34</v>
      </c>
      <c r="F49" s="7"/>
      <c r="G49" s="7">
        <v>55000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4"/>
      <c r="B50" s="5">
        <v>44676</v>
      </c>
      <c r="C50" s="4" t="s">
        <v>159</v>
      </c>
      <c r="D50" s="4" t="s">
        <v>10</v>
      </c>
      <c r="E50" s="4" t="s">
        <v>34</v>
      </c>
      <c r="F50" s="7"/>
      <c r="G50" s="7">
        <v>22000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4"/>
      <c r="B51" s="5">
        <v>44676</v>
      </c>
      <c r="C51" s="6" t="s">
        <v>160</v>
      </c>
      <c r="D51" s="4" t="s">
        <v>6</v>
      </c>
      <c r="E51" s="6"/>
      <c r="F51" s="7">
        <v>599371</v>
      </c>
      <c r="G51" s="7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4"/>
      <c r="B52" s="5">
        <v>44685</v>
      </c>
      <c r="C52" s="6" t="s">
        <v>172</v>
      </c>
      <c r="D52" s="4" t="s">
        <v>8</v>
      </c>
      <c r="E52" s="4"/>
      <c r="F52" s="7"/>
      <c r="G52" s="7">
        <v>2020900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4"/>
      <c r="B53" s="5">
        <v>44685</v>
      </c>
      <c r="C53" s="4" t="s">
        <v>173</v>
      </c>
      <c r="D53" s="4" t="s">
        <v>8</v>
      </c>
      <c r="E53" s="6"/>
      <c r="F53" s="7"/>
      <c r="G53" s="7">
        <v>2020900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1.5" x14ac:dyDescent="0.25">
      <c r="A54" s="4"/>
      <c r="B54" s="5">
        <v>44685</v>
      </c>
      <c r="C54" s="6" t="s">
        <v>174</v>
      </c>
      <c r="D54" s="4" t="s">
        <v>8</v>
      </c>
      <c r="E54" s="6"/>
      <c r="F54" s="7"/>
      <c r="G54" s="7">
        <v>3020900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4"/>
      <c r="B55" s="5">
        <v>44685</v>
      </c>
      <c r="C55" s="6" t="s">
        <v>175</v>
      </c>
      <c r="D55" s="4" t="s">
        <v>10</v>
      </c>
      <c r="E55" s="6" t="s">
        <v>14</v>
      </c>
      <c r="F55" s="7"/>
      <c r="G55" s="7">
        <v>15007700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1.5" x14ac:dyDescent="0.25">
      <c r="A56" s="4"/>
      <c r="B56" s="5">
        <v>44685</v>
      </c>
      <c r="C56" s="6" t="s">
        <v>176</v>
      </c>
      <c r="D56" s="4" t="s">
        <v>8</v>
      </c>
      <c r="E56" s="6"/>
      <c r="F56" s="7"/>
      <c r="G56" s="7">
        <v>2007700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4"/>
      <c r="B57" s="5">
        <v>44685</v>
      </c>
      <c r="C57" s="6" t="s">
        <v>177</v>
      </c>
      <c r="D57" s="4" t="s">
        <v>8</v>
      </c>
      <c r="E57" s="4"/>
      <c r="F57" s="7"/>
      <c r="G57" s="7">
        <v>2020900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4"/>
      <c r="B58" s="5">
        <v>44686</v>
      </c>
      <c r="C58" s="6" t="s">
        <v>178</v>
      </c>
      <c r="D58" s="4" t="s">
        <v>13</v>
      </c>
      <c r="E58" s="6"/>
      <c r="F58" s="7">
        <v>10000000</v>
      </c>
      <c r="G58" s="7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47.25" x14ac:dyDescent="0.25">
      <c r="A59" s="4"/>
      <c r="B59" s="5">
        <v>44687</v>
      </c>
      <c r="C59" s="6" t="s">
        <v>179</v>
      </c>
      <c r="D59" s="4" t="s">
        <v>13</v>
      </c>
      <c r="E59" s="6"/>
      <c r="F59" s="7">
        <v>7000000</v>
      </c>
      <c r="G59" s="7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1.5" x14ac:dyDescent="0.25">
      <c r="A60" s="4"/>
      <c r="B60" s="5">
        <v>44695</v>
      </c>
      <c r="C60" s="6" t="s">
        <v>169</v>
      </c>
      <c r="D60" s="4" t="s">
        <v>10</v>
      </c>
      <c r="E60" s="6" t="s">
        <v>34</v>
      </c>
      <c r="F60" s="7"/>
      <c r="G60" s="7">
        <v>55000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1.5" x14ac:dyDescent="0.25">
      <c r="A61" s="4"/>
      <c r="B61" s="5">
        <v>44695</v>
      </c>
      <c r="C61" s="6" t="s">
        <v>170</v>
      </c>
      <c r="D61" s="4" t="s">
        <v>10</v>
      </c>
      <c r="E61" s="6" t="s">
        <v>34</v>
      </c>
      <c r="F61" s="7"/>
      <c r="G61" s="7">
        <v>55000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1.5" x14ac:dyDescent="0.25">
      <c r="A62" s="4"/>
      <c r="B62" s="5">
        <v>44695</v>
      </c>
      <c r="C62" s="6" t="s">
        <v>171</v>
      </c>
      <c r="D62" s="4" t="s">
        <v>10</v>
      </c>
      <c r="E62" s="6" t="s">
        <v>34</v>
      </c>
      <c r="F62" s="7"/>
      <c r="G62" s="7">
        <v>55000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9"/>
      <c r="B63" s="8">
        <v>44699</v>
      </c>
      <c r="C63" s="17" t="s">
        <v>242</v>
      </c>
      <c r="D63" s="9" t="s">
        <v>33</v>
      </c>
      <c r="E63" s="17"/>
      <c r="F63" s="10"/>
      <c r="G63" s="10">
        <v>40000000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4"/>
      <c r="B64" s="5">
        <v>44706</v>
      </c>
      <c r="C64" s="6" t="s">
        <v>160</v>
      </c>
      <c r="D64" s="4" t="s">
        <v>6</v>
      </c>
      <c r="E64" s="4"/>
      <c r="F64" s="7">
        <v>541463</v>
      </c>
      <c r="G64" s="7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4"/>
      <c r="B65" s="5">
        <v>44714</v>
      </c>
      <c r="C65" s="6" t="s">
        <v>183</v>
      </c>
      <c r="D65" s="4" t="s">
        <v>8</v>
      </c>
      <c r="E65" s="4"/>
      <c r="F65" s="7"/>
      <c r="G65" s="7">
        <v>2020900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4"/>
      <c r="B66" s="5">
        <v>44714</v>
      </c>
      <c r="C66" s="6" t="s">
        <v>184</v>
      </c>
      <c r="D66" s="4" t="s">
        <v>10</v>
      </c>
      <c r="E66" s="6" t="s">
        <v>14</v>
      </c>
      <c r="F66" s="7"/>
      <c r="G66" s="7">
        <v>15007700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1.5" x14ac:dyDescent="0.25">
      <c r="A67" s="4"/>
      <c r="B67" s="5">
        <v>44714</v>
      </c>
      <c r="C67" s="6" t="s">
        <v>185</v>
      </c>
      <c r="D67" s="4" t="s">
        <v>8</v>
      </c>
      <c r="E67" s="4"/>
      <c r="F67" s="7"/>
      <c r="G67" s="7">
        <v>2020900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1.5" x14ac:dyDescent="0.25">
      <c r="A68" s="4"/>
      <c r="B68" s="5">
        <v>44714</v>
      </c>
      <c r="C68" s="6" t="s">
        <v>186</v>
      </c>
      <c r="D68" s="4" t="s">
        <v>8</v>
      </c>
      <c r="E68" s="6"/>
      <c r="F68" s="7"/>
      <c r="G68" s="7">
        <v>2007700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1.5" x14ac:dyDescent="0.25">
      <c r="A69" s="4"/>
      <c r="B69" s="5">
        <v>44714</v>
      </c>
      <c r="C69" s="6" t="s">
        <v>187</v>
      </c>
      <c r="D69" s="4" t="s">
        <v>8</v>
      </c>
      <c r="E69" s="6"/>
      <c r="F69" s="7"/>
      <c r="G69" s="7">
        <v>3020900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4"/>
      <c r="B70" s="5">
        <v>44714</v>
      </c>
      <c r="C70" s="6" t="s">
        <v>188</v>
      </c>
      <c r="D70" s="4" t="s">
        <v>8</v>
      </c>
      <c r="E70" s="4"/>
      <c r="F70" s="7"/>
      <c r="G70" s="7">
        <v>2020900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1.5" x14ac:dyDescent="0.25">
      <c r="A71" s="4"/>
      <c r="B71" s="5">
        <v>44716</v>
      </c>
      <c r="C71" s="6" t="s">
        <v>180</v>
      </c>
      <c r="D71" s="4" t="s">
        <v>10</v>
      </c>
      <c r="E71" s="6" t="s">
        <v>34</v>
      </c>
      <c r="F71" s="7"/>
      <c r="G71" s="7">
        <v>55000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1.5" x14ac:dyDescent="0.25">
      <c r="A72" s="4"/>
      <c r="B72" s="5">
        <v>44716</v>
      </c>
      <c r="C72" s="6" t="s">
        <v>181</v>
      </c>
      <c r="D72" s="4" t="s">
        <v>10</v>
      </c>
      <c r="E72" s="6" t="s">
        <v>34</v>
      </c>
      <c r="F72" s="7"/>
      <c r="G72" s="7">
        <v>55000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1.5" x14ac:dyDescent="0.25">
      <c r="A73" s="4"/>
      <c r="B73" s="5">
        <v>44716</v>
      </c>
      <c r="C73" s="6" t="s">
        <v>182</v>
      </c>
      <c r="D73" s="4" t="s">
        <v>10</v>
      </c>
      <c r="E73" s="6" t="s">
        <v>34</v>
      </c>
      <c r="F73" s="7"/>
      <c r="G73" s="7">
        <v>55000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47.25" x14ac:dyDescent="0.25">
      <c r="A74" s="4"/>
      <c r="B74" s="5">
        <v>44719</v>
      </c>
      <c r="C74" s="6" t="s">
        <v>192</v>
      </c>
      <c r="D74" s="4" t="s">
        <v>10</v>
      </c>
      <c r="E74" s="4" t="s">
        <v>30</v>
      </c>
      <c r="F74" s="7"/>
      <c r="G74" s="7">
        <v>35432665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1.5" x14ac:dyDescent="0.25">
      <c r="A75" s="4"/>
      <c r="B75" s="5">
        <v>44725</v>
      </c>
      <c r="C75" s="6" t="s">
        <v>193</v>
      </c>
      <c r="D75" s="4" t="s">
        <v>9</v>
      </c>
      <c r="E75" s="4"/>
      <c r="F75" s="7"/>
      <c r="G75" s="7">
        <v>23780900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4"/>
      <c r="B76" s="5">
        <v>44737</v>
      </c>
      <c r="C76" s="6" t="s">
        <v>160</v>
      </c>
      <c r="D76" s="4" t="s">
        <v>6</v>
      </c>
      <c r="E76" s="4"/>
      <c r="F76" s="7">
        <v>545682</v>
      </c>
      <c r="G76" s="7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1.5" x14ac:dyDescent="0.25">
      <c r="A77" s="4"/>
      <c r="B77" s="34">
        <v>44751</v>
      </c>
      <c r="C77" s="35" t="s">
        <v>194</v>
      </c>
      <c r="D77" s="36" t="s">
        <v>10</v>
      </c>
      <c r="E77" s="35" t="s">
        <v>34</v>
      </c>
      <c r="F77" s="37"/>
      <c r="G77" s="37">
        <v>55000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1.5" x14ac:dyDescent="0.25">
      <c r="A78" s="4"/>
      <c r="B78" s="5">
        <v>44751</v>
      </c>
      <c r="C78" s="6" t="s">
        <v>195</v>
      </c>
      <c r="D78" s="4" t="s">
        <v>10</v>
      </c>
      <c r="E78" s="6" t="s">
        <v>34</v>
      </c>
      <c r="F78" s="22"/>
      <c r="G78" s="22">
        <v>55000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1.5" x14ac:dyDescent="0.25">
      <c r="A79" s="4"/>
      <c r="B79" s="5">
        <v>44751</v>
      </c>
      <c r="C79" s="6" t="s">
        <v>196</v>
      </c>
      <c r="D79" s="4" t="s">
        <v>10</v>
      </c>
      <c r="E79" s="6" t="s">
        <v>34</v>
      </c>
      <c r="F79" s="22"/>
      <c r="G79" s="22">
        <v>55000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4"/>
      <c r="B80" s="5">
        <v>44754</v>
      </c>
      <c r="C80" s="6" t="s">
        <v>197</v>
      </c>
      <c r="D80" s="4" t="s">
        <v>10</v>
      </c>
      <c r="E80" s="4" t="s">
        <v>38</v>
      </c>
      <c r="F80" s="22"/>
      <c r="G80" s="22">
        <v>3000000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4"/>
      <c r="B81" s="5">
        <v>44767</v>
      </c>
      <c r="C81" s="6" t="s">
        <v>160</v>
      </c>
      <c r="D81" s="4" t="s">
        <v>6</v>
      </c>
      <c r="E81" s="4"/>
      <c r="F81" s="22">
        <v>521987</v>
      </c>
      <c r="G81" s="2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4"/>
      <c r="B82" s="5">
        <v>44778</v>
      </c>
      <c r="C82" s="6" t="s">
        <v>198</v>
      </c>
      <c r="D82" s="4" t="s">
        <v>10</v>
      </c>
      <c r="E82" s="4" t="s">
        <v>30</v>
      </c>
      <c r="F82" s="22"/>
      <c r="G82" s="22">
        <v>100022000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4"/>
      <c r="B83" s="5">
        <v>44778</v>
      </c>
      <c r="C83" s="6" t="s">
        <v>372</v>
      </c>
      <c r="D83" s="4" t="s">
        <v>10</v>
      </c>
      <c r="E83" s="6" t="s">
        <v>14</v>
      </c>
      <c r="F83" s="22"/>
      <c r="G83" s="22">
        <v>30007700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1.5" x14ac:dyDescent="0.25">
      <c r="A84" s="4"/>
      <c r="B84" s="5">
        <v>44779</v>
      </c>
      <c r="C84" s="38" t="s">
        <v>199</v>
      </c>
      <c r="D84" s="20" t="s">
        <v>10</v>
      </c>
      <c r="E84" s="38" t="s">
        <v>34</v>
      </c>
      <c r="F84" s="22"/>
      <c r="G84" s="22">
        <v>55000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1.5" x14ac:dyDescent="0.25">
      <c r="A85" s="4"/>
      <c r="B85" s="5">
        <v>44779</v>
      </c>
      <c r="C85" s="38" t="s">
        <v>200</v>
      </c>
      <c r="D85" s="20" t="s">
        <v>10</v>
      </c>
      <c r="E85" s="38" t="s">
        <v>34</v>
      </c>
      <c r="F85" s="22"/>
      <c r="G85" s="22">
        <v>55000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1.5" x14ac:dyDescent="0.25">
      <c r="A86" s="4"/>
      <c r="B86" s="5">
        <v>44779</v>
      </c>
      <c r="C86" s="38" t="s">
        <v>201</v>
      </c>
      <c r="D86" s="20" t="s">
        <v>10</v>
      </c>
      <c r="E86" s="38" t="s">
        <v>34</v>
      </c>
      <c r="F86" s="22"/>
      <c r="G86" s="22">
        <v>55000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4"/>
      <c r="B87" s="5">
        <v>44788</v>
      </c>
      <c r="C87" s="6" t="s">
        <v>202</v>
      </c>
      <c r="D87" s="4" t="s">
        <v>13</v>
      </c>
      <c r="E87" s="4"/>
      <c r="F87" s="22">
        <v>50000000</v>
      </c>
      <c r="G87" s="2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1.5" x14ac:dyDescent="0.25">
      <c r="A88" s="4"/>
      <c r="B88" s="5">
        <v>44789</v>
      </c>
      <c r="C88" s="6" t="s">
        <v>203</v>
      </c>
      <c r="D88" s="4" t="s">
        <v>13</v>
      </c>
      <c r="E88" s="4"/>
      <c r="F88" s="22">
        <v>30000000</v>
      </c>
      <c r="G88" s="2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1.5" x14ac:dyDescent="0.25">
      <c r="A89" s="4"/>
      <c r="B89" s="5">
        <v>44789</v>
      </c>
      <c r="C89" s="6" t="s">
        <v>204</v>
      </c>
      <c r="D89" s="4" t="s">
        <v>13</v>
      </c>
      <c r="E89" s="4"/>
      <c r="F89" s="22">
        <v>2000000</v>
      </c>
      <c r="G89" s="2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4"/>
      <c r="B90" s="5">
        <v>44789</v>
      </c>
      <c r="C90" s="6" t="s">
        <v>205</v>
      </c>
      <c r="D90" s="4" t="s">
        <v>13</v>
      </c>
      <c r="E90" s="4"/>
      <c r="F90" s="22">
        <v>50000000</v>
      </c>
      <c r="G90" s="2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4"/>
      <c r="B91" s="5">
        <v>44789</v>
      </c>
      <c r="C91" s="6" t="s">
        <v>206</v>
      </c>
      <c r="D91" s="4" t="s">
        <v>13</v>
      </c>
      <c r="E91" s="4"/>
      <c r="F91" s="22">
        <v>50000000</v>
      </c>
      <c r="G91" s="2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4"/>
      <c r="B92" s="5">
        <v>44789</v>
      </c>
      <c r="C92" s="6" t="s">
        <v>207</v>
      </c>
      <c r="D92" s="4" t="s">
        <v>13</v>
      </c>
      <c r="E92" s="4"/>
      <c r="F92" s="22">
        <v>50000000</v>
      </c>
      <c r="G92" s="2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4"/>
      <c r="B93" s="5">
        <v>44789</v>
      </c>
      <c r="C93" s="6" t="s">
        <v>208</v>
      </c>
      <c r="D93" s="4" t="s">
        <v>13</v>
      </c>
      <c r="E93" s="4"/>
      <c r="F93" s="22">
        <v>50000000</v>
      </c>
      <c r="G93" s="2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1.5" x14ac:dyDescent="0.25">
      <c r="A94" s="4"/>
      <c r="B94" s="5">
        <v>44789</v>
      </c>
      <c r="C94" s="6" t="s">
        <v>209</v>
      </c>
      <c r="D94" s="4" t="s">
        <v>13</v>
      </c>
      <c r="E94" s="4"/>
      <c r="F94" s="22">
        <v>3000000</v>
      </c>
      <c r="G94" s="2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4"/>
      <c r="B95" s="5">
        <v>44789</v>
      </c>
      <c r="C95" s="6" t="s">
        <v>210</v>
      </c>
      <c r="D95" s="4" t="s">
        <v>13</v>
      </c>
      <c r="E95" s="4"/>
      <c r="F95" s="22">
        <v>20000000</v>
      </c>
      <c r="G95" s="2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1.5" x14ac:dyDescent="0.25">
      <c r="A96" s="4"/>
      <c r="B96" s="5">
        <v>44789</v>
      </c>
      <c r="C96" s="6" t="s">
        <v>211</v>
      </c>
      <c r="D96" s="4" t="s">
        <v>13</v>
      </c>
      <c r="E96" s="4"/>
      <c r="F96" s="22">
        <v>50000000</v>
      </c>
      <c r="G96" s="2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4"/>
      <c r="B97" s="5">
        <v>44789</v>
      </c>
      <c r="C97" s="6" t="s">
        <v>212</v>
      </c>
      <c r="D97" s="4" t="s">
        <v>13</v>
      </c>
      <c r="E97" s="4"/>
      <c r="F97" s="22">
        <v>1000000</v>
      </c>
      <c r="G97" s="2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4"/>
      <c r="B98" s="5">
        <v>44789</v>
      </c>
      <c r="C98" s="6" t="s">
        <v>213</v>
      </c>
      <c r="D98" s="4" t="s">
        <v>13</v>
      </c>
      <c r="E98" s="4"/>
      <c r="F98" s="22">
        <v>300000</v>
      </c>
      <c r="G98" s="2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4"/>
      <c r="B99" s="5">
        <v>44789</v>
      </c>
      <c r="C99" s="6" t="s">
        <v>214</v>
      </c>
      <c r="D99" s="4" t="s">
        <v>13</v>
      </c>
      <c r="E99" s="4"/>
      <c r="F99" s="22">
        <v>1000000</v>
      </c>
      <c r="G99" s="2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4"/>
      <c r="B100" s="5">
        <v>44789</v>
      </c>
      <c r="C100" s="6" t="s">
        <v>215</v>
      </c>
      <c r="D100" s="4" t="s">
        <v>13</v>
      </c>
      <c r="E100" s="4"/>
      <c r="F100" s="22">
        <v>1000000</v>
      </c>
      <c r="G100" s="2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4"/>
      <c r="B101" s="5">
        <v>44789</v>
      </c>
      <c r="C101" s="6" t="s">
        <v>216</v>
      </c>
      <c r="D101" s="4" t="s">
        <v>13</v>
      </c>
      <c r="E101" s="4"/>
      <c r="F101" s="22">
        <v>1000000</v>
      </c>
      <c r="G101" s="2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4"/>
      <c r="B102" s="5">
        <v>44789</v>
      </c>
      <c r="C102" s="6" t="s">
        <v>217</v>
      </c>
      <c r="D102" s="4" t="s">
        <v>13</v>
      </c>
      <c r="E102" s="4"/>
      <c r="F102" s="22">
        <v>10000000</v>
      </c>
      <c r="G102" s="2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4"/>
      <c r="B103" s="5">
        <v>44789</v>
      </c>
      <c r="C103" s="6" t="s">
        <v>218</v>
      </c>
      <c r="D103" s="4" t="s">
        <v>13</v>
      </c>
      <c r="E103" s="4"/>
      <c r="F103" s="22">
        <v>3000000</v>
      </c>
      <c r="G103" s="2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4"/>
      <c r="B104" s="5">
        <v>44790</v>
      </c>
      <c r="C104" s="6" t="s">
        <v>219</v>
      </c>
      <c r="D104" s="4" t="s">
        <v>13</v>
      </c>
      <c r="E104" s="4"/>
      <c r="F104" s="22">
        <v>20000000</v>
      </c>
      <c r="G104" s="2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1.5" x14ac:dyDescent="0.25">
      <c r="A105" s="4"/>
      <c r="B105" s="5">
        <v>44790</v>
      </c>
      <c r="C105" s="6" t="s">
        <v>220</v>
      </c>
      <c r="D105" s="4" t="s">
        <v>13</v>
      </c>
      <c r="E105" s="4"/>
      <c r="F105" s="22">
        <v>5000000</v>
      </c>
      <c r="G105" s="2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4"/>
      <c r="B106" s="5">
        <v>44790</v>
      </c>
      <c r="C106" s="6" t="s">
        <v>221</v>
      </c>
      <c r="D106" s="4" t="s">
        <v>13</v>
      </c>
      <c r="E106" s="4"/>
      <c r="F106" s="22">
        <v>50000000</v>
      </c>
      <c r="G106" s="2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4"/>
      <c r="B107" s="5">
        <v>44790</v>
      </c>
      <c r="C107" s="6" t="s">
        <v>222</v>
      </c>
      <c r="D107" s="4" t="s">
        <v>13</v>
      </c>
      <c r="E107" s="4"/>
      <c r="F107" s="22">
        <v>100000</v>
      </c>
      <c r="G107" s="2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4"/>
      <c r="B108" s="5">
        <v>44790</v>
      </c>
      <c r="C108" s="6" t="s">
        <v>223</v>
      </c>
      <c r="D108" s="4" t="s">
        <v>13</v>
      </c>
      <c r="E108" s="4"/>
      <c r="F108" s="22">
        <v>100000000</v>
      </c>
      <c r="G108" s="2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4"/>
      <c r="B109" s="5">
        <v>44790</v>
      </c>
      <c r="C109" s="6" t="s">
        <v>224</v>
      </c>
      <c r="D109" s="4" t="s">
        <v>13</v>
      </c>
      <c r="E109" s="4"/>
      <c r="F109" s="22">
        <v>30000000</v>
      </c>
      <c r="G109" s="2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1.5" x14ac:dyDescent="0.25">
      <c r="A110" s="4"/>
      <c r="B110" s="5">
        <v>44790</v>
      </c>
      <c r="C110" s="6" t="s">
        <v>225</v>
      </c>
      <c r="D110" s="4" t="s">
        <v>13</v>
      </c>
      <c r="E110" s="4"/>
      <c r="F110" s="22">
        <v>10000000</v>
      </c>
      <c r="G110" s="2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1.5" x14ac:dyDescent="0.25">
      <c r="A111" s="4"/>
      <c r="B111" s="5">
        <v>44790</v>
      </c>
      <c r="C111" s="6" t="s">
        <v>226</v>
      </c>
      <c r="D111" s="4" t="s">
        <v>13</v>
      </c>
      <c r="E111" s="4"/>
      <c r="F111" s="22">
        <v>30000000</v>
      </c>
      <c r="G111" s="2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4"/>
      <c r="B112" s="5">
        <v>44790</v>
      </c>
      <c r="C112" s="6" t="s">
        <v>227</v>
      </c>
      <c r="D112" s="4" t="s">
        <v>13</v>
      </c>
      <c r="E112" s="4"/>
      <c r="F112" s="22">
        <v>20000000</v>
      </c>
      <c r="G112" s="2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4"/>
      <c r="B113" s="5">
        <v>44790</v>
      </c>
      <c r="C113" s="6" t="s">
        <v>228</v>
      </c>
      <c r="D113" s="4" t="s">
        <v>13</v>
      </c>
      <c r="E113" s="4"/>
      <c r="F113" s="22">
        <v>10000000</v>
      </c>
      <c r="G113" s="2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4"/>
      <c r="B114" s="5">
        <v>44790</v>
      </c>
      <c r="C114" s="6" t="s">
        <v>229</v>
      </c>
      <c r="D114" s="4" t="s">
        <v>13</v>
      </c>
      <c r="E114" s="4"/>
      <c r="F114" s="22">
        <v>20000000</v>
      </c>
      <c r="G114" s="2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4"/>
      <c r="B115" s="5">
        <v>44790</v>
      </c>
      <c r="C115" s="6" t="s">
        <v>230</v>
      </c>
      <c r="D115" s="4" t="s">
        <v>13</v>
      </c>
      <c r="E115" s="4"/>
      <c r="F115" s="22">
        <v>5000000</v>
      </c>
      <c r="G115" s="2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4"/>
      <c r="B116" s="5">
        <v>44790</v>
      </c>
      <c r="C116" s="6" t="s">
        <v>231</v>
      </c>
      <c r="D116" s="4" t="s">
        <v>13</v>
      </c>
      <c r="E116" s="4"/>
      <c r="F116" s="22">
        <v>2000000</v>
      </c>
      <c r="G116" s="2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4"/>
      <c r="B117" s="5">
        <v>44790</v>
      </c>
      <c r="C117" s="6" t="s">
        <v>232</v>
      </c>
      <c r="D117" s="4" t="s">
        <v>13</v>
      </c>
      <c r="E117" s="4"/>
      <c r="F117" s="22">
        <v>20000000</v>
      </c>
      <c r="G117" s="2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4"/>
      <c r="B118" s="5">
        <v>44790</v>
      </c>
      <c r="C118" s="6" t="s">
        <v>233</v>
      </c>
      <c r="D118" s="4" t="s">
        <v>13</v>
      </c>
      <c r="E118" s="4"/>
      <c r="F118" s="22">
        <v>5000000</v>
      </c>
      <c r="G118" s="2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4"/>
      <c r="B119" s="5">
        <v>44790</v>
      </c>
      <c r="C119" s="6" t="s">
        <v>234</v>
      </c>
      <c r="D119" s="4" t="s">
        <v>13</v>
      </c>
      <c r="E119" s="4"/>
      <c r="F119" s="22">
        <v>10000000</v>
      </c>
      <c r="G119" s="2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4"/>
      <c r="B120" s="5">
        <v>44791</v>
      </c>
      <c r="C120" s="6" t="s">
        <v>235</v>
      </c>
      <c r="D120" s="4" t="s">
        <v>13</v>
      </c>
      <c r="E120" s="4"/>
      <c r="F120" s="22">
        <v>1000000</v>
      </c>
      <c r="G120" s="2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4"/>
      <c r="B121" s="5">
        <v>44791</v>
      </c>
      <c r="C121" s="6" t="s">
        <v>236</v>
      </c>
      <c r="D121" s="4" t="s">
        <v>13</v>
      </c>
      <c r="E121" s="4"/>
      <c r="F121" s="22">
        <v>3000000</v>
      </c>
      <c r="G121" s="2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4"/>
      <c r="B122" s="5">
        <v>44791</v>
      </c>
      <c r="C122" s="6" t="s">
        <v>237</v>
      </c>
      <c r="D122" s="4" t="s">
        <v>13</v>
      </c>
      <c r="E122" s="4"/>
      <c r="F122" s="22">
        <v>10000000</v>
      </c>
      <c r="G122" s="2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4"/>
      <c r="B123" s="5">
        <v>44791</v>
      </c>
      <c r="C123" s="6" t="s">
        <v>238</v>
      </c>
      <c r="D123" s="4" t="s">
        <v>13</v>
      </c>
      <c r="E123" s="4"/>
      <c r="F123" s="22">
        <v>200000000</v>
      </c>
      <c r="G123" s="2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4"/>
      <c r="B124" s="5">
        <v>44791</v>
      </c>
      <c r="C124" s="6" t="s">
        <v>239</v>
      </c>
      <c r="D124" s="4" t="s">
        <v>13</v>
      </c>
      <c r="E124" s="4"/>
      <c r="F124" s="22">
        <v>450000000</v>
      </c>
      <c r="G124" s="2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4"/>
      <c r="B125" s="5">
        <v>44791</v>
      </c>
      <c r="C125" s="6" t="s">
        <v>239</v>
      </c>
      <c r="D125" s="4" t="s">
        <v>13</v>
      </c>
      <c r="E125" s="4"/>
      <c r="F125" s="22">
        <v>50000000</v>
      </c>
      <c r="G125" s="2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1.5" x14ac:dyDescent="0.25">
      <c r="A126" s="4"/>
      <c r="B126" s="5">
        <v>44792</v>
      </c>
      <c r="C126" s="6" t="s">
        <v>240</v>
      </c>
      <c r="D126" s="4" t="s">
        <v>13</v>
      </c>
      <c r="E126" s="4"/>
      <c r="F126" s="22">
        <v>3000000</v>
      </c>
      <c r="G126" s="2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47.25" x14ac:dyDescent="0.25">
      <c r="A127" s="9"/>
      <c r="B127" s="8">
        <v>44792</v>
      </c>
      <c r="C127" s="17" t="s">
        <v>241</v>
      </c>
      <c r="D127" s="9" t="s">
        <v>33</v>
      </c>
      <c r="E127" s="9"/>
      <c r="F127" s="40"/>
      <c r="G127" s="40">
        <v>75000000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4"/>
      <c r="B128" s="5">
        <v>44792</v>
      </c>
      <c r="C128" s="6" t="s">
        <v>243</v>
      </c>
      <c r="D128" s="4" t="s">
        <v>13</v>
      </c>
      <c r="E128" s="4"/>
      <c r="F128" s="22">
        <v>200000</v>
      </c>
      <c r="G128" s="2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47.25" x14ac:dyDescent="0.25">
      <c r="A129" s="4"/>
      <c r="B129" s="5">
        <v>44792</v>
      </c>
      <c r="C129" s="6" t="s">
        <v>244</v>
      </c>
      <c r="D129" s="4" t="s">
        <v>13</v>
      </c>
      <c r="E129" s="4"/>
      <c r="F129" s="22">
        <v>200000000</v>
      </c>
      <c r="G129" s="2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1.5" x14ac:dyDescent="0.25">
      <c r="A130" s="4"/>
      <c r="B130" s="5">
        <v>44792</v>
      </c>
      <c r="C130" s="6" t="s">
        <v>245</v>
      </c>
      <c r="D130" s="4" t="s">
        <v>13</v>
      </c>
      <c r="E130" s="4"/>
      <c r="F130" s="22">
        <v>20000000</v>
      </c>
      <c r="G130" s="2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4"/>
      <c r="B131" s="5">
        <v>44792</v>
      </c>
      <c r="C131" s="6" t="s">
        <v>246</v>
      </c>
      <c r="D131" s="4" t="s">
        <v>13</v>
      </c>
      <c r="E131" s="4"/>
      <c r="F131" s="22">
        <v>20000000</v>
      </c>
      <c r="G131" s="2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1.5" x14ac:dyDescent="0.25">
      <c r="A132" s="4"/>
      <c r="B132" s="5">
        <v>44792</v>
      </c>
      <c r="C132" s="6" t="s">
        <v>247</v>
      </c>
      <c r="D132" s="4" t="s">
        <v>13</v>
      </c>
      <c r="E132" s="4"/>
      <c r="F132" s="22">
        <v>30000000</v>
      </c>
      <c r="G132" s="2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4"/>
      <c r="B133" s="5">
        <v>44792</v>
      </c>
      <c r="C133" s="6" t="s">
        <v>248</v>
      </c>
      <c r="D133" s="4" t="s">
        <v>13</v>
      </c>
      <c r="E133" s="4"/>
      <c r="F133" s="22">
        <v>5000000</v>
      </c>
      <c r="G133" s="2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4"/>
      <c r="B134" s="5">
        <v>44792</v>
      </c>
      <c r="C134" s="6" t="s">
        <v>249</v>
      </c>
      <c r="D134" s="4" t="s">
        <v>13</v>
      </c>
      <c r="E134" s="4"/>
      <c r="F134" s="22">
        <v>5000000</v>
      </c>
      <c r="G134" s="2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4"/>
      <c r="B135" s="5">
        <v>44792</v>
      </c>
      <c r="C135" s="6" t="s">
        <v>250</v>
      </c>
      <c r="D135" s="4" t="s">
        <v>13</v>
      </c>
      <c r="E135" s="4"/>
      <c r="F135" s="22">
        <v>10000000</v>
      </c>
      <c r="G135" s="2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4"/>
      <c r="B136" s="5">
        <v>44793</v>
      </c>
      <c r="C136" s="6" t="s">
        <v>251</v>
      </c>
      <c r="D136" s="4" t="s">
        <v>13</v>
      </c>
      <c r="E136" s="4"/>
      <c r="F136" s="22">
        <v>20000000</v>
      </c>
      <c r="G136" s="2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4"/>
      <c r="B137" s="5">
        <v>44793</v>
      </c>
      <c r="C137" s="6" t="s">
        <v>252</v>
      </c>
      <c r="D137" s="4" t="s">
        <v>13</v>
      </c>
      <c r="E137" s="4"/>
      <c r="F137" s="22">
        <v>2000000</v>
      </c>
      <c r="G137" s="2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1.5" x14ac:dyDescent="0.25">
      <c r="A138" s="4"/>
      <c r="B138" s="5">
        <v>44793</v>
      </c>
      <c r="C138" s="6" t="s">
        <v>253</v>
      </c>
      <c r="D138" s="4" t="s">
        <v>13</v>
      </c>
      <c r="E138" s="4"/>
      <c r="F138" s="22">
        <v>20000000</v>
      </c>
      <c r="G138" s="2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4"/>
      <c r="B139" s="5">
        <v>44793</v>
      </c>
      <c r="C139" s="6" t="s">
        <v>254</v>
      </c>
      <c r="D139" s="4" t="s">
        <v>13</v>
      </c>
      <c r="E139" s="4"/>
      <c r="F139" s="22">
        <v>1000000</v>
      </c>
      <c r="G139" s="2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4"/>
      <c r="B140" s="5">
        <v>44793</v>
      </c>
      <c r="C140" s="6" t="s">
        <v>255</v>
      </c>
      <c r="D140" s="4" t="s">
        <v>13</v>
      </c>
      <c r="E140" s="4"/>
      <c r="F140" s="22">
        <v>2000000</v>
      </c>
      <c r="G140" s="2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1.5" x14ac:dyDescent="0.25">
      <c r="A141" s="4"/>
      <c r="B141" s="5">
        <v>44793</v>
      </c>
      <c r="C141" s="6" t="s">
        <v>256</v>
      </c>
      <c r="D141" s="4" t="s">
        <v>13</v>
      </c>
      <c r="E141" s="4"/>
      <c r="F141" s="22">
        <v>5000000</v>
      </c>
      <c r="G141" s="2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4"/>
      <c r="B142" s="5">
        <v>44793</v>
      </c>
      <c r="C142" s="6" t="s">
        <v>257</v>
      </c>
      <c r="D142" s="4" t="s">
        <v>13</v>
      </c>
      <c r="E142" s="4"/>
      <c r="F142" s="22">
        <v>10000000</v>
      </c>
      <c r="G142" s="2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4"/>
      <c r="B143" s="5">
        <v>44793</v>
      </c>
      <c r="C143" s="6" t="s">
        <v>258</v>
      </c>
      <c r="D143" s="4" t="s">
        <v>13</v>
      </c>
      <c r="E143" s="4"/>
      <c r="F143" s="22">
        <v>10000000</v>
      </c>
      <c r="G143" s="2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4"/>
      <c r="B144" s="5">
        <v>44793</v>
      </c>
      <c r="C144" s="6" t="s">
        <v>259</v>
      </c>
      <c r="D144" s="4" t="s">
        <v>13</v>
      </c>
      <c r="E144" s="4"/>
      <c r="F144" s="22">
        <v>20000000</v>
      </c>
      <c r="G144" s="2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4"/>
      <c r="B145" s="5">
        <v>44793</v>
      </c>
      <c r="C145" s="6" t="s">
        <v>260</v>
      </c>
      <c r="D145" s="4" t="s">
        <v>13</v>
      </c>
      <c r="E145" s="4"/>
      <c r="F145" s="22">
        <v>1000000</v>
      </c>
      <c r="G145" s="2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4"/>
      <c r="B146" s="5">
        <v>44793</v>
      </c>
      <c r="C146" s="6" t="s">
        <v>261</v>
      </c>
      <c r="D146" s="4" t="s">
        <v>13</v>
      </c>
      <c r="E146" s="4"/>
      <c r="F146" s="22">
        <v>3000000</v>
      </c>
      <c r="G146" s="2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4"/>
      <c r="B147" s="5">
        <v>44793</v>
      </c>
      <c r="C147" s="6" t="s">
        <v>262</v>
      </c>
      <c r="D147" s="4" t="s">
        <v>13</v>
      </c>
      <c r="E147" s="4"/>
      <c r="F147" s="22">
        <v>5000000</v>
      </c>
      <c r="G147" s="2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4"/>
      <c r="B148" s="5">
        <v>44793</v>
      </c>
      <c r="C148" s="6" t="s">
        <v>263</v>
      </c>
      <c r="D148" s="4" t="s">
        <v>13</v>
      </c>
      <c r="E148" s="4"/>
      <c r="F148" s="22">
        <v>10000000</v>
      </c>
      <c r="G148" s="2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4"/>
      <c r="B149" s="5">
        <v>44793</v>
      </c>
      <c r="C149" s="6" t="s">
        <v>264</v>
      </c>
      <c r="D149" s="4" t="s">
        <v>13</v>
      </c>
      <c r="E149" s="4"/>
      <c r="F149" s="22">
        <v>3000000</v>
      </c>
      <c r="G149" s="2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4"/>
      <c r="B150" s="5">
        <v>44793</v>
      </c>
      <c r="C150" s="6" t="s">
        <v>265</v>
      </c>
      <c r="D150" s="4" t="s">
        <v>13</v>
      </c>
      <c r="E150" s="4"/>
      <c r="F150" s="22">
        <v>20000000</v>
      </c>
      <c r="G150" s="2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4"/>
      <c r="B151" s="5">
        <v>44793</v>
      </c>
      <c r="C151" s="6" t="s">
        <v>266</v>
      </c>
      <c r="D151" s="4" t="s">
        <v>13</v>
      </c>
      <c r="E151" s="4"/>
      <c r="F151" s="22">
        <v>3000000</v>
      </c>
      <c r="G151" s="2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4"/>
      <c r="B152" s="5">
        <v>44793</v>
      </c>
      <c r="C152" s="6" t="s">
        <v>267</v>
      </c>
      <c r="D152" s="4" t="s">
        <v>13</v>
      </c>
      <c r="E152" s="4"/>
      <c r="F152" s="22">
        <v>300000</v>
      </c>
      <c r="G152" s="2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4"/>
      <c r="B153" s="5">
        <v>44793</v>
      </c>
      <c r="C153" s="6" t="s">
        <v>268</v>
      </c>
      <c r="D153" s="4" t="s">
        <v>13</v>
      </c>
      <c r="E153" s="4"/>
      <c r="F153" s="22">
        <v>1000000</v>
      </c>
      <c r="G153" s="2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4"/>
      <c r="B154" s="5">
        <v>44793</v>
      </c>
      <c r="C154" s="6" t="s">
        <v>213</v>
      </c>
      <c r="D154" s="4" t="s">
        <v>13</v>
      </c>
      <c r="E154" s="4"/>
      <c r="F154" s="22">
        <v>199999</v>
      </c>
      <c r="G154" s="2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4"/>
      <c r="B155" s="5">
        <v>44793</v>
      </c>
      <c r="C155" s="6" t="s">
        <v>269</v>
      </c>
      <c r="D155" s="4" t="s">
        <v>13</v>
      </c>
      <c r="E155" s="4"/>
      <c r="F155" s="22">
        <v>100000</v>
      </c>
      <c r="G155" s="2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4"/>
      <c r="B156" s="5">
        <v>44793</v>
      </c>
      <c r="C156" s="6" t="s">
        <v>270</v>
      </c>
      <c r="D156" s="4" t="s">
        <v>13</v>
      </c>
      <c r="E156" s="4"/>
      <c r="F156" s="22">
        <v>3000000</v>
      </c>
      <c r="G156" s="2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4"/>
      <c r="B157" s="5">
        <v>44793</v>
      </c>
      <c r="C157" s="6" t="s">
        <v>271</v>
      </c>
      <c r="D157" s="4" t="s">
        <v>13</v>
      </c>
      <c r="E157" s="4"/>
      <c r="F157" s="22">
        <v>1181818</v>
      </c>
      <c r="G157" s="2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31.5" x14ac:dyDescent="0.25">
      <c r="A158" s="4"/>
      <c r="B158" s="5">
        <v>44793</v>
      </c>
      <c r="C158" s="6" t="s">
        <v>272</v>
      </c>
      <c r="D158" s="4" t="s">
        <v>13</v>
      </c>
      <c r="E158" s="4"/>
      <c r="F158" s="22">
        <v>20000000</v>
      </c>
      <c r="G158" s="2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1.5" x14ac:dyDescent="0.25">
      <c r="A159" s="4"/>
      <c r="B159" s="5">
        <v>44793</v>
      </c>
      <c r="C159" s="6" t="s">
        <v>273</v>
      </c>
      <c r="D159" s="4" t="s">
        <v>13</v>
      </c>
      <c r="E159" s="4"/>
      <c r="F159" s="22">
        <v>10000000</v>
      </c>
      <c r="G159" s="2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4"/>
      <c r="B160" s="5">
        <v>44793</v>
      </c>
      <c r="C160" s="6" t="s">
        <v>274</v>
      </c>
      <c r="D160" s="4" t="s">
        <v>13</v>
      </c>
      <c r="E160" s="4"/>
      <c r="F160" s="22">
        <v>20000000</v>
      </c>
      <c r="G160" s="2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4"/>
      <c r="B161" s="5">
        <v>44793</v>
      </c>
      <c r="C161" s="6" t="s">
        <v>275</v>
      </c>
      <c r="D161" s="4" t="s">
        <v>13</v>
      </c>
      <c r="E161" s="4"/>
      <c r="F161" s="22">
        <v>10000000</v>
      </c>
      <c r="G161" s="2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4"/>
      <c r="B162" s="5">
        <v>44793</v>
      </c>
      <c r="C162" s="6" t="s">
        <v>276</v>
      </c>
      <c r="D162" s="4" t="s">
        <v>13</v>
      </c>
      <c r="E162" s="4"/>
      <c r="F162" s="22">
        <v>20000000</v>
      </c>
      <c r="G162" s="2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4"/>
      <c r="B163" s="5">
        <v>44793</v>
      </c>
      <c r="C163" s="6" t="s">
        <v>277</v>
      </c>
      <c r="D163" s="4" t="s">
        <v>13</v>
      </c>
      <c r="E163" s="4"/>
      <c r="F163" s="22">
        <v>5000000</v>
      </c>
      <c r="G163" s="2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4"/>
      <c r="B164" s="5">
        <v>44793</v>
      </c>
      <c r="C164" s="6" t="s">
        <v>278</v>
      </c>
      <c r="D164" s="4" t="s">
        <v>13</v>
      </c>
      <c r="E164" s="4"/>
      <c r="F164" s="22">
        <v>1000000</v>
      </c>
      <c r="G164" s="2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4"/>
      <c r="B165" s="5">
        <v>44793</v>
      </c>
      <c r="C165" s="6" t="s">
        <v>279</v>
      </c>
      <c r="D165" s="4" t="s">
        <v>13</v>
      </c>
      <c r="E165" s="4"/>
      <c r="F165" s="22">
        <v>2000000</v>
      </c>
      <c r="G165" s="2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4"/>
      <c r="B166" s="5">
        <v>44793</v>
      </c>
      <c r="C166" s="6" t="s">
        <v>280</v>
      </c>
      <c r="D166" s="4" t="s">
        <v>13</v>
      </c>
      <c r="E166" s="4"/>
      <c r="F166" s="22">
        <v>500000</v>
      </c>
      <c r="G166" s="2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4"/>
      <c r="B167" s="5">
        <v>44793</v>
      </c>
      <c r="C167" s="6" t="s">
        <v>281</v>
      </c>
      <c r="D167" s="4" t="s">
        <v>13</v>
      </c>
      <c r="E167" s="4"/>
      <c r="F167" s="22">
        <v>200000</v>
      </c>
      <c r="G167" s="2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4"/>
      <c r="B168" s="5">
        <v>44794</v>
      </c>
      <c r="C168" s="6" t="s">
        <v>282</v>
      </c>
      <c r="D168" s="4" t="s">
        <v>13</v>
      </c>
      <c r="E168" s="4"/>
      <c r="F168" s="22">
        <v>1000000</v>
      </c>
      <c r="G168" s="2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4"/>
      <c r="B169" s="5">
        <v>44794</v>
      </c>
      <c r="C169" s="6" t="s">
        <v>283</v>
      </c>
      <c r="D169" s="4" t="s">
        <v>13</v>
      </c>
      <c r="E169" s="4"/>
      <c r="F169" s="22">
        <v>10000000</v>
      </c>
      <c r="G169" s="2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4"/>
      <c r="B170" s="5">
        <v>44794</v>
      </c>
      <c r="C170" s="6" t="s">
        <v>284</v>
      </c>
      <c r="D170" s="4" t="s">
        <v>13</v>
      </c>
      <c r="E170" s="4"/>
      <c r="F170" s="22">
        <v>500000</v>
      </c>
      <c r="G170" s="2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31.5" x14ac:dyDescent="0.25">
      <c r="A171" s="4"/>
      <c r="B171" s="5">
        <v>44794</v>
      </c>
      <c r="C171" s="6" t="s">
        <v>285</v>
      </c>
      <c r="D171" s="4" t="s">
        <v>13</v>
      </c>
      <c r="E171" s="4"/>
      <c r="F171" s="22">
        <v>1000000</v>
      </c>
      <c r="G171" s="2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4"/>
      <c r="B172" s="5">
        <v>44794</v>
      </c>
      <c r="C172" s="6" t="s">
        <v>286</v>
      </c>
      <c r="D172" s="4" t="s">
        <v>13</v>
      </c>
      <c r="E172" s="4"/>
      <c r="F172" s="22">
        <v>100000000</v>
      </c>
      <c r="G172" s="2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4"/>
      <c r="B173" s="5">
        <v>44794</v>
      </c>
      <c r="C173" s="6" t="s">
        <v>287</v>
      </c>
      <c r="D173" s="4" t="s">
        <v>13</v>
      </c>
      <c r="E173" s="4"/>
      <c r="F173" s="22">
        <v>1000000</v>
      </c>
      <c r="G173" s="2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31.5" x14ac:dyDescent="0.25">
      <c r="A174" s="4"/>
      <c r="B174" s="5">
        <v>44794</v>
      </c>
      <c r="C174" s="6" t="s">
        <v>288</v>
      </c>
      <c r="D174" s="4" t="s">
        <v>13</v>
      </c>
      <c r="E174" s="4"/>
      <c r="F174" s="22">
        <v>500000</v>
      </c>
      <c r="G174" s="2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4"/>
      <c r="B175" s="5">
        <v>44794</v>
      </c>
      <c r="C175" s="6" t="s">
        <v>289</v>
      </c>
      <c r="D175" s="4" t="s">
        <v>13</v>
      </c>
      <c r="E175" s="4"/>
      <c r="F175" s="22">
        <v>500000</v>
      </c>
      <c r="G175" s="2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4"/>
      <c r="B176" s="5">
        <v>44794</v>
      </c>
      <c r="C176" s="6" t="s">
        <v>290</v>
      </c>
      <c r="D176" s="4" t="s">
        <v>13</v>
      </c>
      <c r="E176" s="4"/>
      <c r="F176" s="22">
        <v>500000</v>
      </c>
      <c r="G176" s="2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4"/>
      <c r="B177" s="5">
        <v>44795</v>
      </c>
      <c r="C177" s="6" t="s">
        <v>291</v>
      </c>
      <c r="D177" s="4" t="s">
        <v>13</v>
      </c>
      <c r="E177" s="4"/>
      <c r="F177" s="22">
        <v>300000</v>
      </c>
      <c r="G177" s="2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4"/>
      <c r="B178" s="5">
        <v>44795</v>
      </c>
      <c r="C178" s="6" t="s">
        <v>292</v>
      </c>
      <c r="D178" s="4" t="s">
        <v>13</v>
      </c>
      <c r="E178" s="4"/>
      <c r="F178" s="22">
        <v>500000</v>
      </c>
      <c r="G178" s="2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4"/>
      <c r="B179" s="5">
        <v>44795</v>
      </c>
      <c r="C179" s="6" t="s">
        <v>373</v>
      </c>
      <c r="D179" s="4" t="s">
        <v>13</v>
      </c>
      <c r="E179" s="4"/>
      <c r="F179" s="22">
        <v>1000000</v>
      </c>
      <c r="G179" s="2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31.5" x14ac:dyDescent="0.25">
      <c r="A180" s="4"/>
      <c r="B180" s="5">
        <v>44795</v>
      </c>
      <c r="C180" s="6" t="s">
        <v>293</v>
      </c>
      <c r="D180" s="4" t="s">
        <v>13</v>
      </c>
      <c r="E180" s="4"/>
      <c r="F180" s="22">
        <v>2000000</v>
      </c>
      <c r="G180" s="2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4"/>
      <c r="B181" s="5">
        <v>44795</v>
      </c>
      <c r="C181" s="6" t="s">
        <v>294</v>
      </c>
      <c r="D181" s="4" t="s">
        <v>13</v>
      </c>
      <c r="E181" s="4"/>
      <c r="F181" s="22">
        <v>1000000</v>
      </c>
      <c r="G181" s="2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4"/>
      <c r="B182" s="5">
        <v>44795</v>
      </c>
      <c r="C182" s="6" t="s">
        <v>295</v>
      </c>
      <c r="D182" s="4" t="s">
        <v>13</v>
      </c>
      <c r="E182" s="4"/>
      <c r="F182" s="22">
        <v>500000</v>
      </c>
      <c r="G182" s="2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4"/>
      <c r="B183" s="5">
        <v>44795</v>
      </c>
      <c r="C183" s="6" t="s">
        <v>296</v>
      </c>
      <c r="D183" s="4" t="s">
        <v>13</v>
      </c>
      <c r="E183" s="4"/>
      <c r="F183" s="22">
        <v>500000</v>
      </c>
      <c r="G183" s="2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4"/>
      <c r="B184" s="5">
        <v>44795</v>
      </c>
      <c r="C184" s="6" t="s">
        <v>297</v>
      </c>
      <c r="D184" s="4" t="s">
        <v>13</v>
      </c>
      <c r="E184" s="4"/>
      <c r="F184" s="22">
        <v>500000</v>
      </c>
      <c r="G184" s="2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31.5" x14ac:dyDescent="0.25">
      <c r="A185" s="4"/>
      <c r="B185" s="5">
        <v>44795</v>
      </c>
      <c r="C185" s="6" t="s">
        <v>298</v>
      </c>
      <c r="D185" s="4" t="s">
        <v>13</v>
      </c>
      <c r="E185" s="4"/>
      <c r="F185" s="22">
        <v>500000</v>
      </c>
      <c r="G185" s="2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4"/>
      <c r="B186" s="5">
        <v>44795</v>
      </c>
      <c r="C186" s="6" t="s">
        <v>299</v>
      </c>
      <c r="D186" s="4" t="s">
        <v>13</v>
      </c>
      <c r="E186" s="4"/>
      <c r="F186" s="22">
        <v>1000000</v>
      </c>
      <c r="G186" s="2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4"/>
      <c r="B187" s="5">
        <v>44795</v>
      </c>
      <c r="C187" s="6" t="s">
        <v>300</v>
      </c>
      <c r="D187" s="4" t="s">
        <v>13</v>
      </c>
      <c r="E187" s="4"/>
      <c r="F187" s="22">
        <v>500000</v>
      </c>
      <c r="G187" s="2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4"/>
      <c r="B188" s="5">
        <v>44795</v>
      </c>
      <c r="C188" s="6" t="s">
        <v>301</v>
      </c>
      <c r="D188" s="4" t="s">
        <v>13</v>
      </c>
      <c r="E188" s="4"/>
      <c r="F188" s="22">
        <v>1000000</v>
      </c>
      <c r="G188" s="2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4"/>
      <c r="B189" s="5">
        <v>44795</v>
      </c>
      <c r="C189" s="6" t="s">
        <v>302</v>
      </c>
      <c r="D189" s="4" t="s">
        <v>13</v>
      </c>
      <c r="E189" s="4"/>
      <c r="F189" s="22">
        <v>500000</v>
      </c>
      <c r="G189" s="2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4"/>
      <c r="B190" s="5">
        <v>44795</v>
      </c>
      <c r="C190" s="6" t="s">
        <v>303</v>
      </c>
      <c r="D190" s="4" t="s">
        <v>13</v>
      </c>
      <c r="E190" s="4"/>
      <c r="F190" s="22">
        <v>2000000</v>
      </c>
      <c r="G190" s="2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4"/>
      <c r="B191" s="5">
        <v>44795</v>
      </c>
      <c r="C191" s="6" t="s">
        <v>304</v>
      </c>
      <c r="D191" s="4" t="s">
        <v>13</v>
      </c>
      <c r="E191" s="4"/>
      <c r="F191" s="22">
        <v>500000</v>
      </c>
      <c r="G191" s="2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4"/>
      <c r="B192" s="5">
        <v>44795</v>
      </c>
      <c r="C192" s="6" t="s">
        <v>305</v>
      </c>
      <c r="D192" s="4" t="s">
        <v>13</v>
      </c>
      <c r="E192" s="4"/>
      <c r="F192" s="22">
        <v>500000</v>
      </c>
      <c r="G192" s="2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4"/>
      <c r="B193" s="5">
        <v>44795</v>
      </c>
      <c r="C193" s="6" t="s">
        <v>306</v>
      </c>
      <c r="D193" s="4" t="s">
        <v>13</v>
      </c>
      <c r="E193" s="4"/>
      <c r="F193" s="22">
        <v>100000</v>
      </c>
      <c r="G193" s="2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31.5" x14ac:dyDescent="0.25">
      <c r="A194" s="4"/>
      <c r="B194" s="5">
        <v>44796</v>
      </c>
      <c r="C194" s="6" t="s">
        <v>307</v>
      </c>
      <c r="D194" s="4" t="s">
        <v>13</v>
      </c>
      <c r="E194" s="4"/>
      <c r="F194" s="22">
        <v>1000000</v>
      </c>
      <c r="G194" s="2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4"/>
      <c r="B195" s="5">
        <v>44796</v>
      </c>
      <c r="C195" s="6" t="s">
        <v>308</v>
      </c>
      <c r="D195" s="4" t="s">
        <v>13</v>
      </c>
      <c r="E195" s="4"/>
      <c r="F195" s="22">
        <v>200000</v>
      </c>
      <c r="G195" s="2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31.5" x14ac:dyDescent="0.25">
      <c r="A196" s="4"/>
      <c r="B196" s="5">
        <v>44796</v>
      </c>
      <c r="C196" s="6" t="s">
        <v>309</v>
      </c>
      <c r="D196" s="4" t="s">
        <v>13</v>
      </c>
      <c r="E196" s="4"/>
      <c r="F196" s="22">
        <v>10000000</v>
      </c>
      <c r="G196" s="2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4"/>
      <c r="B197" s="5">
        <v>44796</v>
      </c>
      <c r="C197" s="6" t="s">
        <v>310</v>
      </c>
      <c r="D197" s="4" t="s">
        <v>13</v>
      </c>
      <c r="E197" s="4"/>
      <c r="F197" s="22">
        <v>1000000</v>
      </c>
      <c r="G197" s="2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4"/>
      <c r="B198" s="5">
        <v>44796</v>
      </c>
      <c r="C198" s="6" t="s">
        <v>311</v>
      </c>
      <c r="D198" s="4" t="s">
        <v>13</v>
      </c>
      <c r="E198" s="4"/>
      <c r="F198" s="22">
        <v>10000000</v>
      </c>
      <c r="G198" s="2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4"/>
      <c r="B199" s="5">
        <v>44796</v>
      </c>
      <c r="C199" s="6" t="s">
        <v>312</v>
      </c>
      <c r="D199" s="4" t="s">
        <v>13</v>
      </c>
      <c r="E199" s="4"/>
      <c r="F199" s="22">
        <v>1000000</v>
      </c>
      <c r="G199" s="2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4"/>
      <c r="B200" s="5">
        <v>44796</v>
      </c>
      <c r="C200" s="6" t="s">
        <v>313</v>
      </c>
      <c r="D200" s="4" t="s">
        <v>13</v>
      </c>
      <c r="E200" s="4"/>
      <c r="F200" s="22">
        <v>5000000</v>
      </c>
      <c r="G200" s="2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x14ac:dyDescent="0.25">
      <c r="A201" s="4"/>
      <c r="B201" s="5">
        <v>44796</v>
      </c>
      <c r="C201" s="6" t="s">
        <v>314</v>
      </c>
      <c r="D201" s="4" t="s">
        <v>13</v>
      </c>
      <c r="E201" s="4"/>
      <c r="F201" s="22">
        <v>500000</v>
      </c>
      <c r="G201" s="2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x14ac:dyDescent="0.25">
      <c r="A202" s="4"/>
      <c r="B202" s="5">
        <v>44796</v>
      </c>
      <c r="C202" s="6" t="s">
        <v>315</v>
      </c>
      <c r="D202" s="4" t="s">
        <v>13</v>
      </c>
      <c r="E202" s="4"/>
      <c r="F202" s="22">
        <v>1000000</v>
      </c>
      <c r="G202" s="2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x14ac:dyDescent="0.25">
      <c r="A203" s="4"/>
      <c r="B203" s="5">
        <v>44797</v>
      </c>
      <c r="C203" s="6" t="s">
        <v>316</v>
      </c>
      <c r="D203" s="4" t="s">
        <v>13</v>
      </c>
      <c r="E203" s="4"/>
      <c r="F203" s="22">
        <v>500000</v>
      </c>
      <c r="G203" s="2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x14ac:dyDescent="0.25">
      <c r="A204" s="4"/>
      <c r="B204" s="5">
        <v>44797</v>
      </c>
      <c r="C204" s="6" t="s">
        <v>317</v>
      </c>
      <c r="D204" s="4" t="s">
        <v>13</v>
      </c>
      <c r="E204" s="4"/>
      <c r="F204" s="22">
        <v>500000</v>
      </c>
      <c r="G204" s="2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x14ac:dyDescent="0.25">
      <c r="A205" s="4"/>
      <c r="B205" s="5">
        <v>44798</v>
      </c>
      <c r="C205" s="6" t="s">
        <v>318</v>
      </c>
      <c r="D205" s="4" t="s">
        <v>13</v>
      </c>
      <c r="E205" s="4"/>
      <c r="F205" s="22">
        <v>1000000</v>
      </c>
      <c r="G205" s="2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x14ac:dyDescent="0.25">
      <c r="A206" s="4"/>
      <c r="B206" s="5">
        <v>44798</v>
      </c>
      <c r="C206" s="6" t="s">
        <v>160</v>
      </c>
      <c r="D206" s="4" t="s">
        <v>6</v>
      </c>
      <c r="E206" s="4"/>
      <c r="F206" s="22">
        <v>602231</v>
      </c>
      <c r="G206" s="2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31.5" x14ac:dyDescent="0.25">
      <c r="A207" s="4"/>
      <c r="B207" s="5">
        <v>44799</v>
      </c>
      <c r="C207" s="6" t="s">
        <v>319</v>
      </c>
      <c r="D207" s="4" t="s">
        <v>8</v>
      </c>
      <c r="E207" s="4"/>
      <c r="F207" s="22"/>
      <c r="G207" s="22">
        <v>189041580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47.25" x14ac:dyDescent="0.25">
      <c r="A208" s="4"/>
      <c r="B208" s="5">
        <v>44799</v>
      </c>
      <c r="C208" s="6" t="s">
        <v>320</v>
      </c>
      <c r="D208" s="4" t="s">
        <v>8</v>
      </c>
      <c r="E208" s="4"/>
      <c r="F208" s="22"/>
      <c r="G208" s="22">
        <v>49022000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x14ac:dyDescent="0.25">
      <c r="A209" s="4"/>
      <c r="B209" s="5">
        <v>44801</v>
      </c>
      <c r="C209" s="6" t="s">
        <v>321</v>
      </c>
      <c r="D209" s="4" t="s">
        <v>13</v>
      </c>
      <c r="E209" s="4"/>
      <c r="F209" s="22">
        <v>500000</v>
      </c>
      <c r="G209" s="2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x14ac:dyDescent="0.25">
      <c r="A210" s="4"/>
      <c r="B210" s="5">
        <v>44802</v>
      </c>
      <c r="C210" s="6" t="s">
        <v>322</v>
      </c>
      <c r="D210" s="4" t="s">
        <v>13</v>
      </c>
      <c r="E210" s="4"/>
      <c r="F210" s="22">
        <v>2000000</v>
      </c>
      <c r="G210" s="2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31.5" x14ac:dyDescent="0.25">
      <c r="A211" s="4"/>
      <c r="B211" s="5">
        <v>44802</v>
      </c>
      <c r="C211" s="6" t="s">
        <v>323</v>
      </c>
      <c r="D211" s="4" t="s">
        <v>13</v>
      </c>
      <c r="E211" s="4"/>
      <c r="F211" s="22">
        <v>500000000</v>
      </c>
      <c r="G211" s="2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x14ac:dyDescent="0.25">
      <c r="A212" s="4"/>
      <c r="B212" s="5">
        <v>44803</v>
      </c>
      <c r="C212" s="6" t="s">
        <v>324</v>
      </c>
      <c r="D212" s="4" t="s">
        <v>13</v>
      </c>
      <c r="E212" s="4"/>
      <c r="F212" s="22">
        <v>500000</v>
      </c>
      <c r="G212" s="2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x14ac:dyDescent="0.25">
      <c r="A213" s="4"/>
      <c r="B213" s="5">
        <v>44804</v>
      </c>
      <c r="C213" s="6" t="s">
        <v>325</v>
      </c>
      <c r="D213" s="4" t="s">
        <v>13</v>
      </c>
      <c r="E213" s="4"/>
      <c r="F213" s="22">
        <v>300000</v>
      </c>
      <c r="G213" s="2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x14ac:dyDescent="0.25">
      <c r="A214" s="4"/>
      <c r="B214" s="5">
        <v>44804</v>
      </c>
      <c r="C214" s="6" t="s">
        <v>326</v>
      </c>
      <c r="D214" s="4" t="s">
        <v>13</v>
      </c>
      <c r="E214" s="4"/>
      <c r="F214" s="22">
        <v>100000</v>
      </c>
      <c r="G214" s="2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x14ac:dyDescent="0.25">
      <c r="A215" s="4"/>
      <c r="B215" s="5">
        <v>44805</v>
      </c>
      <c r="C215" s="6" t="s">
        <v>327</v>
      </c>
      <c r="D215" s="4" t="s">
        <v>13</v>
      </c>
      <c r="E215" s="4"/>
      <c r="F215" s="22">
        <v>100000</v>
      </c>
      <c r="G215" s="2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x14ac:dyDescent="0.25">
      <c r="A216" s="4"/>
      <c r="B216" s="5">
        <v>44805</v>
      </c>
      <c r="C216" s="6" t="s">
        <v>328</v>
      </c>
      <c r="D216" s="4" t="s">
        <v>13</v>
      </c>
      <c r="E216" s="4"/>
      <c r="F216" s="22">
        <v>100000</v>
      </c>
      <c r="G216" s="2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x14ac:dyDescent="0.25">
      <c r="A217" s="4"/>
      <c r="B217" s="5">
        <v>44805</v>
      </c>
      <c r="C217" s="6" t="s">
        <v>329</v>
      </c>
      <c r="D217" s="4" t="s">
        <v>13</v>
      </c>
      <c r="E217" s="4"/>
      <c r="F217" s="22">
        <v>3000000</v>
      </c>
      <c r="G217" s="2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31.5" x14ac:dyDescent="0.25">
      <c r="A218" s="4"/>
      <c r="B218" s="5">
        <v>44808</v>
      </c>
      <c r="C218" s="6" t="s">
        <v>330</v>
      </c>
      <c r="D218" s="4" t="s">
        <v>13</v>
      </c>
      <c r="E218" s="4"/>
      <c r="F218" s="22">
        <v>5000000</v>
      </c>
      <c r="G218" s="2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1.5" x14ac:dyDescent="0.25">
      <c r="A219" s="4"/>
      <c r="B219" s="5">
        <v>44814</v>
      </c>
      <c r="C219" s="38" t="s">
        <v>331</v>
      </c>
      <c r="D219" s="20" t="s">
        <v>10</v>
      </c>
      <c r="E219" s="38" t="s">
        <v>34</v>
      </c>
      <c r="F219" s="22"/>
      <c r="G219" s="22">
        <v>55000</v>
      </c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1.5" x14ac:dyDescent="0.25">
      <c r="A220" s="4"/>
      <c r="B220" s="5">
        <v>44814</v>
      </c>
      <c r="C220" s="38" t="s">
        <v>332</v>
      </c>
      <c r="D220" s="20" t="s">
        <v>10</v>
      </c>
      <c r="E220" s="38" t="s">
        <v>34</v>
      </c>
      <c r="F220" s="22"/>
      <c r="G220" s="22">
        <v>55000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1.5" x14ac:dyDescent="0.25">
      <c r="A221" s="4"/>
      <c r="B221" s="5">
        <v>44814</v>
      </c>
      <c r="C221" s="38" t="s">
        <v>333</v>
      </c>
      <c r="D221" s="20" t="s">
        <v>10</v>
      </c>
      <c r="E221" s="38" t="s">
        <v>34</v>
      </c>
      <c r="F221" s="22"/>
      <c r="G221" s="22">
        <v>55000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x14ac:dyDescent="0.25">
      <c r="A222" s="4"/>
      <c r="B222" s="5">
        <v>44815</v>
      </c>
      <c r="C222" s="4" t="s">
        <v>334</v>
      </c>
      <c r="D222" s="4" t="s">
        <v>13</v>
      </c>
      <c r="E222" s="4"/>
      <c r="F222" s="22">
        <v>200000</v>
      </c>
      <c r="G222" s="2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x14ac:dyDescent="0.25">
      <c r="A223" s="4"/>
      <c r="B223" s="5">
        <v>44816</v>
      </c>
      <c r="C223" s="6" t="s">
        <v>335</v>
      </c>
      <c r="D223" s="4" t="s">
        <v>13</v>
      </c>
      <c r="E223" s="4"/>
      <c r="F223" s="22">
        <v>2000000</v>
      </c>
      <c r="G223" s="2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x14ac:dyDescent="0.25">
      <c r="A224" s="4"/>
      <c r="B224" s="5">
        <v>44817</v>
      </c>
      <c r="C224" s="6" t="s">
        <v>336</v>
      </c>
      <c r="D224" s="4" t="s">
        <v>13</v>
      </c>
      <c r="E224" s="4"/>
      <c r="F224" s="22">
        <v>200000</v>
      </c>
      <c r="G224" s="2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x14ac:dyDescent="0.25">
      <c r="A225" s="4"/>
      <c r="B225" s="5">
        <v>44819</v>
      </c>
      <c r="C225" s="6" t="s">
        <v>337</v>
      </c>
      <c r="D225" s="4" t="s">
        <v>13</v>
      </c>
      <c r="E225" s="4"/>
      <c r="F225" s="22">
        <v>500000</v>
      </c>
      <c r="G225" s="2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31.5" x14ac:dyDescent="0.25">
      <c r="A226" s="4"/>
      <c r="B226" s="5">
        <v>44823</v>
      </c>
      <c r="C226" s="6" t="s">
        <v>378</v>
      </c>
      <c r="D226" s="4" t="s">
        <v>27</v>
      </c>
      <c r="E226" s="4"/>
      <c r="F226" s="22"/>
      <c r="G226" s="22">
        <v>5000000000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x14ac:dyDescent="0.25">
      <c r="A227" s="4"/>
      <c r="B227" s="5">
        <v>44823</v>
      </c>
      <c r="C227" s="6" t="s">
        <v>121</v>
      </c>
      <c r="D227" s="4" t="s">
        <v>10</v>
      </c>
      <c r="E227" s="4" t="s">
        <v>34</v>
      </c>
      <c r="F227" s="22"/>
      <c r="G227" s="22">
        <v>1100000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x14ac:dyDescent="0.25">
      <c r="A228" s="4"/>
      <c r="B228" s="5">
        <v>44829</v>
      </c>
      <c r="C228" s="6" t="s">
        <v>160</v>
      </c>
      <c r="D228" s="4" t="s">
        <v>6</v>
      </c>
      <c r="E228" s="4"/>
      <c r="F228" s="22">
        <v>734197</v>
      </c>
      <c r="G228" s="2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x14ac:dyDescent="0.25">
      <c r="A229" s="4"/>
      <c r="B229" s="5">
        <v>44834</v>
      </c>
      <c r="C229" s="4" t="s">
        <v>338</v>
      </c>
      <c r="D229" s="4" t="s">
        <v>8</v>
      </c>
      <c r="E229" s="6"/>
      <c r="F229" s="22"/>
      <c r="G229" s="22">
        <v>2022000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31.5" x14ac:dyDescent="0.25">
      <c r="A230" s="4"/>
      <c r="B230" s="5">
        <v>44834</v>
      </c>
      <c r="C230" s="6" t="s">
        <v>339</v>
      </c>
      <c r="D230" s="4" t="s">
        <v>8</v>
      </c>
      <c r="E230" s="6"/>
      <c r="F230" s="22"/>
      <c r="G230" s="22">
        <v>3022000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1.5" x14ac:dyDescent="0.25">
      <c r="A231" s="4"/>
      <c r="B231" s="5">
        <v>44834</v>
      </c>
      <c r="C231" s="6" t="s">
        <v>340</v>
      </c>
      <c r="D231" s="4" t="s">
        <v>8</v>
      </c>
      <c r="E231" s="6"/>
      <c r="F231" s="22"/>
      <c r="G231" s="22">
        <v>2022000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1.5" x14ac:dyDescent="0.25">
      <c r="A232" s="4"/>
      <c r="B232" s="5">
        <v>44834</v>
      </c>
      <c r="C232" s="6" t="s">
        <v>341</v>
      </c>
      <c r="D232" s="4" t="s">
        <v>10</v>
      </c>
      <c r="E232" s="6" t="s">
        <v>14</v>
      </c>
      <c r="F232" s="22"/>
      <c r="G232" s="22">
        <v>30007700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1.5" x14ac:dyDescent="0.25">
      <c r="A233" s="4"/>
      <c r="B233" s="5">
        <v>44834</v>
      </c>
      <c r="C233" s="6" t="s">
        <v>342</v>
      </c>
      <c r="D233" s="4" t="s">
        <v>8</v>
      </c>
      <c r="E233" s="6"/>
      <c r="F233" s="22"/>
      <c r="G233" s="22">
        <v>2007700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x14ac:dyDescent="0.25">
      <c r="A234" s="4"/>
      <c r="B234" s="5">
        <v>44839</v>
      </c>
      <c r="C234" s="6" t="s">
        <v>343</v>
      </c>
      <c r="D234" s="4" t="s">
        <v>10</v>
      </c>
      <c r="E234" s="6" t="s">
        <v>38</v>
      </c>
      <c r="F234" s="22"/>
      <c r="G234" s="22">
        <v>6086580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47.25" x14ac:dyDescent="0.25">
      <c r="A235" s="4"/>
      <c r="B235" s="5">
        <v>44840</v>
      </c>
      <c r="C235" s="6" t="s">
        <v>344</v>
      </c>
      <c r="D235" s="4" t="s">
        <v>8</v>
      </c>
      <c r="E235" s="6"/>
      <c r="F235" s="22"/>
      <c r="G235" s="22">
        <v>218047960</v>
      </c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31.5" x14ac:dyDescent="0.25">
      <c r="A236" s="4"/>
      <c r="B236" s="5">
        <v>44849</v>
      </c>
      <c r="C236" s="38" t="s">
        <v>345</v>
      </c>
      <c r="D236" s="20" t="s">
        <v>10</v>
      </c>
      <c r="E236" s="38" t="s">
        <v>34</v>
      </c>
      <c r="F236" s="22"/>
      <c r="G236" s="22">
        <v>55000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1.5" x14ac:dyDescent="0.25">
      <c r="A237" s="4"/>
      <c r="B237" s="5">
        <v>44849</v>
      </c>
      <c r="C237" s="38" t="s">
        <v>346</v>
      </c>
      <c r="D237" s="20" t="s">
        <v>10</v>
      </c>
      <c r="E237" s="38" t="s">
        <v>34</v>
      </c>
      <c r="F237" s="22"/>
      <c r="G237" s="22">
        <v>55000</v>
      </c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1.5" x14ac:dyDescent="0.25">
      <c r="A238" s="4"/>
      <c r="B238" s="39">
        <v>44849</v>
      </c>
      <c r="C238" s="38" t="s">
        <v>347</v>
      </c>
      <c r="D238" s="20" t="s">
        <v>10</v>
      </c>
      <c r="E238" s="38" t="s">
        <v>34</v>
      </c>
      <c r="F238" s="22"/>
      <c r="G238" s="22">
        <v>55000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x14ac:dyDescent="0.25">
      <c r="A239" s="4"/>
      <c r="B239" s="5">
        <v>44859</v>
      </c>
      <c r="C239" s="6" t="s">
        <v>160</v>
      </c>
      <c r="D239" s="4" t="s">
        <v>6</v>
      </c>
      <c r="E239" s="6"/>
      <c r="F239" s="22">
        <v>28994</v>
      </c>
      <c r="G239" s="2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31.5" x14ac:dyDescent="0.25">
      <c r="A240" s="4"/>
      <c r="B240" s="5">
        <v>44870</v>
      </c>
      <c r="C240" s="38" t="s">
        <v>348</v>
      </c>
      <c r="D240" s="20" t="s">
        <v>10</v>
      </c>
      <c r="E240" s="38" t="s">
        <v>34</v>
      </c>
      <c r="F240" s="22"/>
      <c r="G240" s="22">
        <v>55000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1.5" x14ac:dyDescent="0.25">
      <c r="A241" s="4"/>
      <c r="B241" s="5">
        <v>44870</v>
      </c>
      <c r="C241" s="38" t="s">
        <v>349</v>
      </c>
      <c r="D241" s="20" t="s">
        <v>10</v>
      </c>
      <c r="E241" s="38" t="s">
        <v>34</v>
      </c>
      <c r="F241" s="22"/>
      <c r="G241" s="22">
        <v>55000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1.5" x14ac:dyDescent="0.25">
      <c r="A242" s="4"/>
      <c r="B242" s="5">
        <v>44870</v>
      </c>
      <c r="C242" s="38" t="s">
        <v>350</v>
      </c>
      <c r="D242" s="20" t="s">
        <v>10</v>
      </c>
      <c r="E242" s="38" t="s">
        <v>34</v>
      </c>
      <c r="F242" s="22"/>
      <c r="G242" s="22">
        <v>55000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1.5" x14ac:dyDescent="0.25">
      <c r="A243" s="4"/>
      <c r="B243" s="5">
        <v>44872</v>
      </c>
      <c r="C243" s="6" t="s">
        <v>351</v>
      </c>
      <c r="D243" s="4" t="s">
        <v>8</v>
      </c>
      <c r="E243" s="6"/>
      <c r="F243" s="22"/>
      <c r="G243" s="22">
        <v>2022000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1.5" x14ac:dyDescent="0.25">
      <c r="A244" s="4"/>
      <c r="B244" s="5">
        <v>44872</v>
      </c>
      <c r="C244" s="6" t="s">
        <v>352</v>
      </c>
      <c r="D244" s="4" t="s">
        <v>8</v>
      </c>
      <c r="E244" s="6"/>
      <c r="F244" s="22"/>
      <c r="G244" s="22">
        <v>3022000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x14ac:dyDescent="0.25">
      <c r="A245" s="4"/>
      <c r="B245" s="5">
        <v>44872</v>
      </c>
      <c r="C245" s="4" t="s">
        <v>353</v>
      </c>
      <c r="D245" s="4" t="s">
        <v>8</v>
      </c>
      <c r="E245" s="6"/>
      <c r="F245" s="22"/>
      <c r="G245" s="22">
        <v>2022000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31.5" x14ac:dyDescent="0.25">
      <c r="A246" s="4"/>
      <c r="B246" s="5">
        <v>44872</v>
      </c>
      <c r="C246" s="6" t="s">
        <v>354</v>
      </c>
      <c r="D246" s="4" t="s">
        <v>10</v>
      </c>
      <c r="E246" s="6" t="s">
        <v>14</v>
      </c>
      <c r="F246" s="22"/>
      <c r="G246" s="22">
        <v>15007700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1.5" x14ac:dyDescent="0.25">
      <c r="A247" s="4"/>
      <c r="B247" s="5">
        <v>44872</v>
      </c>
      <c r="C247" s="6" t="s">
        <v>355</v>
      </c>
      <c r="D247" s="4" t="s">
        <v>8</v>
      </c>
      <c r="E247" s="6"/>
      <c r="F247" s="22"/>
      <c r="G247" s="22">
        <v>2007700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1.5" x14ac:dyDescent="0.25">
      <c r="A248" s="4"/>
      <c r="B248" s="5">
        <v>44875</v>
      </c>
      <c r="C248" s="6" t="s">
        <v>356</v>
      </c>
      <c r="D248" s="4" t="s">
        <v>13</v>
      </c>
      <c r="E248" s="6"/>
      <c r="F248" s="22">
        <v>6530000</v>
      </c>
      <c r="G248" s="2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1.5" x14ac:dyDescent="0.25">
      <c r="A249" s="4"/>
      <c r="B249" s="5">
        <v>44876</v>
      </c>
      <c r="C249" s="6" t="s">
        <v>357</v>
      </c>
      <c r="D249" s="4" t="s">
        <v>10</v>
      </c>
      <c r="E249" s="6" t="s">
        <v>30</v>
      </c>
      <c r="F249" s="22"/>
      <c r="G249" s="22">
        <v>25022000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1.5" x14ac:dyDescent="0.25">
      <c r="A250" s="4"/>
      <c r="B250" s="5">
        <v>44880</v>
      </c>
      <c r="C250" s="6" t="s">
        <v>358</v>
      </c>
      <c r="D250" s="4" t="s">
        <v>13</v>
      </c>
      <c r="E250" s="6"/>
      <c r="F250" s="22">
        <v>15000000</v>
      </c>
      <c r="G250" s="2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1.5" x14ac:dyDescent="0.25">
      <c r="A251" s="4"/>
      <c r="B251" s="5">
        <v>44882</v>
      </c>
      <c r="C251" s="6" t="s">
        <v>359</v>
      </c>
      <c r="D251" s="4" t="s">
        <v>13</v>
      </c>
      <c r="E251" s="6"/>
      <c r="F251" s="22">
        <v>100000000</v>
      </c>
      <c r="G251" s="2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x14ac:dyDescent="0.25">
      <c r="A252" s="4"/>
      <c r="B252" s="5">
        <v>44890</v>
      </c>
      <c r="C252" s="6" t="s">
        <v>160</v>
      </c>
      <c r="D252" s="4" t="s">
        <v>6</v>
      </c>
      <c r="E252" s="6"/>
      <c r="F252" s="22">
        <v>16345</v>
      </c>
      <c r="G252" s="2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31.5" x14ac:dyDescent="0.25">
      <c r="A253" s="4"/>
      <c r="B253" s="5">
        <v>44896</v>
      </c>
      <c r="C253" s="6" t="s">
        <v>360</v>
      </c>
      <c r="D253" s="4" t="s">
        <v>8</v>
      </c>
      <c r="E253" s="6"/>
      <c r="F253" s="22"/>
      <c r="G253" s="22">
        <v>3022000</v>
      </c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1.5" x14ac:dyDescent="0.25">
      <c r="A254" s="4"/>
      <c r="B254" s="5">
        <v>44896</v>
      </c>
      <c r="C254" s="6" t="s">
        <v>361</v>
      </c>
      <c r="D254" s="4" t="s">
        <v>8</v>
      </c>
      <c r="E254" s="6"/>
      <c r="F254" s="22"/>
      <c r="G254" s="22">
        <v>2007700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1.5" x14ac:dyDescent="0.25">
      <c r="A255" s="4"/>
      <c r="B255" s="5">
        <v>44896</v>
      </c>
      <c r="C255" s="6" t="s">
        <v>362</v>
      </c>
      <c r="D255" s="4" t="s">
        <v>8</v>
      </c>
      <c r="E255" s="6"/>
      <c r="F255" s="22"/>
      <c r="G255" s="22">
        <v>2022000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1.5" x14ac:dyDescent="0.25">
      <c r="A256" s="4"/>
      <c r="B256" s="5">
        <v>44896</v>
      </c>
      <c r="C256" s="6" t="s">
        <v>363</v>
      </c>
      <c r="D256" s="4" t="s">
        <v>8</v>
      </c>
      <c r="E256" s="6"/>
      <c r="F256" s="22"/>
      <c r="G256" s="22">
        <v>2022000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1.5" x14ac:dyDescent="0.25">
      <c r="A257" s="4"/>
      <c r="B257" s="5">
        <v>44905</v>
      </c>
      <c r="C257" s="38" t="s">
        <v>364</v>
      </c>
      <c r="D257" s="20" t="s">
        <v>10</v>
      </c>
      <c r="E257" s="38" t="s">
        <v>34</v>
      </c>
      <c r="F257" s="22"/>
      <c r="G257" s="22">
        <v>55000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1.5" x14ac:dyDescent="0.25">
      <c r="A258" s="4"/>
      <c r="B258" s="5">
        <v>44905</v>
      </c>
      <c r="C258" s="38" t="s">
        <v>365</v>
      </c>
      <c r="D258" s="20" t="s">
        <v>10</v>
      </c>
      <c r="E258" s="38" t="s">
        <v>34</v>
      </c>
      <c r="F258" s="22"/>
      <c r="G258" s="22">
        <v>55000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31.5" x14ac:dyDescent="0.25">
      <c r="A259" s="4"/>
      <c r="B259" s="5">
        <v>44905</v>
      </c>
      <c r="C259" s="38" t="s">
        <v>366</v>
      </c>
      <c r="D259" s="20" t="s">
        <v>10</v>
      </c>
      <c r="E259" s="38" t="s">
        <v>34</v>
      </c>
      <c r="F259" s="22"/>
      <c r="G259" s="22">
        <v>55000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x14ac:dyDescent="0.25">
      <c r="A260" s="4"/>
      <c r="B260" s="5">
        <v>44918</v>
      </c>
      <c r="C260" s="6" t="s">
        <v>367</v>
      </c>
      <c r="D260" s="4" t="s">
        <v>13</v>
      </c>
      <c r="E260" s="6"/>
      <c r="F260" s="22">
        <v>100000000</v>
      </c>
      <c r="G260" s="2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47.25" x14ac:dyDescent="0.25">
      <c r="A261" s="4"/>
      <c r="B261" s="5">
        <v>44925</v>
      </c>
      <c r="C261" s="6" t="s">
        <v>368</v>
      </c>
      <c r="D261" s="4" t="s">
        <v>10</v>
      </c>
      <c r="E261" s="6" t="s">
        <v>30</v>
      </c>
      <c r="F261" s="22"/>
      <c r="G261" s="22">
        <v>45022000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47.25" x14ac:dyDescent="0.25">
      <c r="A262" s="4"/>
      <c r="B262" s="5">
        <v>44925</v>
      </c>
      <c r="C262" s="6" t="s">
        <v>369</v>
      </c>
      <c r="D262" s="4" t="s">
        <v>10</v>
      </c>
      <c r="E262" s="6" t="s">
        <v>30</v>
      </c>
      <c r="F262" s="22"/>
      <c r="G262" s="22">
        <v>101542334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31.5" x14ac:dyDescent="0.25">
      <c r="A263" s="4"/>
      <c r="B263" s="5">
        <v>44925</v>
      </c>
      <c r="C263" s="6" t="s">
        <v>370</v>
      </c>
      <c r="D263" s="4" t="s">
        <v>8</v>
      </c>
      <c r="E263" s="6"/>
      <c r="F263" s="22"/>
      <c r="G263" s="22">
        <v>2007700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x14ac:dyDescent="0.25">
      <c r="A264" s="4"/>
      <c r="B264" s="5">
        <v>44925</v>
      </c>
      <c r="C264" s="6" t="s">
        <v>371</v>
      </c>
      <c r="D264" s="4" t="s">
        <v>10</v>
      </c>
      <c r="E264" s="38" t="s">
        <v>34</v>
      </c>
      <c r="F264" s="22"/>
      <c r="G264" s="22">
        <v>362570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x14ac:dyDescent="0.25">
      <c r="A265" s="4"/>
      <c r="B265" s="5">
        <v>44926</v>
      </c>
      <c r="C265" s="6" t="s">
        <v>160</v>
      </c>
      <c r="D265" s="4" t="s">
        <v>6</v>
      </c>
      <c r="E265" s="6"/>
      <c r="F265" s="22">
        <v>33636</v>
      </c>
      <c r="G265" s="2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x14ac:dyDescent="0.25">
      <c r="A266" s="4"/>
      <c r="B266" s="5"/>
      <c r="C266" s="6"/>
      <c r="D266" s="4"/>
      <c r="E266" s="6"/>
      <c r="F266" s="19"/>
      <c r="G266" s="19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x14ac:dyDescent="0.25">
      <c r="A267" s="11"/>
      <c r="B267" s="11"/>
      <c r="C267" s="11" t="s">
        <v>35</v>
      </c>
      <c r="D267" s="11"/>
      <c r="E267" s="11"/>
      <c r="F267" s="12">
        <f>SUM(F4:F266)</f>
        <v>2864352909</v>
      </c>
      <c r="G267" s="12">
        <f>SUM(G4:G266)</f>
        <v>8595002259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x14ac:dyDescent="0.25">
      <c r="A268" s="11"/>
      <c r="B268" s="11"/>
      <c r="C268" s="11" t="s">
        <v>36</v>
      </c>
      <c r="D268" s="11"/>
      <c r="E268" s="11"/>
      <c r="F268" s="12">
        <v>5832596124</v>
      </c>
      <c r="G268" s="1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x14ac:dyDescent="0.25">
      <c r="A269" s="11"/>
      <c r="B269" s="11"/>
      <c r="C269" s="11" t="s">
        <v>37</v>
      </c>
      <c r="D269" s="11"/>
      <c r="E269" s="11"/>
      <c r="F269" s="12">
        <f>F267+F268-G267</f>
        <v>101946774</v>
      </c>
      <c r="G269" s="12"/>
      <c r="H269" s="15">
        <v>101946774</v>
      </c>
      <c r="I269" s="16">
        <f>F269-H269</f>
        <v>0</v>
      </c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x14ac:dyDescent="0.25">
      <c r="A270" s="13"/>
      <c r="B270" s="13"/>
      <c r="C270" s="13"/>
      <c r="D270" s="13"/>
      <c r="E270" s="13"/>
      <c r="F270" s="14"/>
      <c r="G270" s="14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x14ac:dyDescent="0.25">
      <c r="A271" s="1"/>
      <c r="B271" s="1"/>
      <c r="C271" s="1"/>
      <c r="D271" s="1"/>
      <c r="E271" s="1"/>
      <c r="F271" s="2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x14ac:dyDescent="0.25">
      <c r="A272" s="1"/>
      <c r="B272" s="1"/>
      <c r="C272" s="1"/>
      <c r="D272" s="1"/>
      <c r="E272" s="1"/>
      <c r="F272" s="2">
        <v>20703702</v>
      </c>
      <c r="G272" s="2">
        <v>2676491335</v>
      </c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x14ac:dyDescent="0.25">
      <c r="A273" s="1"/>
      <c r="B273" s="1"/>
      <c r="C273" s="1"/>
      <c r="D273" s="1"/>
      <c r="E273" s="1"/>
      <c r="F273" s="2">
        <v>2843649207</v>
      </c>
      <c r="G273" s="2">
        <v>5918510924</v>
      </c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x14ac:dyDescent="0.25">
      <c r="A274" s="1"/>
      <c r="B274" s="1"/>
      <c r="C274" s="1"/>
      <c r="D274" s="1"/>
      <c r="E274" s="1"/>
      <c r="F274" s="14">
        <f>SUM(F272:F273)</f>
        <v>2864352909</v>
      </c>
      <c r="G274" s="14">
        <f>SUM(G272:G273)</f>
        <v>8595002259</v>
      </c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x14ac:dyDescent="0.25">
      <c r="A275" s="1"/>
      <c r="B275" s="1"/>
      <c r="C275" s="1"/>
      <c r="D275" s="1"/>
      <c r="E275" s="1"/>
      <c r="F275" s="2">
        <f>F267-F274</f>
        <v>0</v>
      </c>
      <c r="G275" s="2">
        <f>G267-G274</f>
        <v>0</v>
      </c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x14ac:dyDescent="0.25">
      <c r="A276" s="1"/>
      <c r="B276" s="1"/>
      <c r="C276" s="1"/>
      <c r="D276" s="1"/>
      <c r="E276" s="1"/>
      <c r="F276" s="2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x14ac:dyDescent="0.25">
      <c r="A277" s="1"/>
      <c r="B277" s="1"/>
      <c r="C277" s="1"/>
      <c r="D277" s="1"/>
      <c r="E277" s="1"/>
      <c r="F277" s="2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x14ac:dyDescent="0.25">
      <c r="A278" s="1"/>
      <c r="B278" s="1"/>
      <c r="C278" s="1"/>
      <c r="D278" s="1"/>
      <c r="E278" s="1"/>
      <c r="F278" s="2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x14ac:dyDescent="0.25">
      <c r="A279" s="1"/>
      <c r="B279" s="1"/>
      <c r="C279" s="1"/>
      <c r="D279" s="1"/>
      <c r="E279" s="1"/>
      <c r="F279" s="2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x14ac:dyDescent="0.25">
      <c r="A280" s="1"/>
      <c r="B280" s="1"/>
      <c r="C280" s="1"/>
      <c r="D280" s="1"/>
      <c r="E280" s="1"/>
      <c r="F280" s="2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x14ac:dyDescent="0.25">
      <c r="A281" s="1"/>
      <c r="B281" s="1"/>
      <c r="C281" s="1"/>
      <c r="D281" s="1"/>
      <c r="E281" s="1"/>
      <c r="F281" s="2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x14ac:dyDescent="0.25">
      <c r="A282" s="1"/>
      <c r="B282" s="1"/>
      <c r="C282" s="1"/>
      <c r="D282" s="1"/>
      <c r="E282" s="1"/>
      <c r="F282" s="2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x14ac:dyDescent="0.25">
      <c r="A283" s="1"/>
      <c r="B283" s="1"/>
      <c r="C283" s="1"/>
      <c r="D283" s="1"/>
      <c r="E283" s="1"/>
      <c r="F283" s="2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x14ac:dyDescent="0.25">
      <c r="A284" s="1"/>
      <c r="B284" s="1"/>
      <c r="C284" s="1"/>
      <c r="D284" s="1"/>
      <c r="E284" s="1"/>
      <c r="F284" s="2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x14ac:dyDescent="0.25">
      <c r="A285" s="1"/>
      <c r="B285" s="1"/>
      <c r="C285" s="1"/>
      <c r="D285" s="1"/>
      <c r="E285" s="1"/>
      <c r="F285" s="2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x14ac:dyDescent="0.25">
      <c r="A286" s="1"/>
      <c r="B286" s="1"/>
      <c r="C286" s="1"/>
      <c r="D286" s="1"/>
      <c r="E286" s="1"/>
      <c r="F286" s="2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x14ac:dyDescent="0.25">
      <c r="A287" s="1"/>
      <c r="B287" s="1"/>
      <c r="C287" s="1"/>
      <c r="D287" s="1"/>
      <c r="E287" s="1"/>
      <c r="F287" s="2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x14ac:dyDescent="0.25">
      <c r="A288" s="1"/>
      <c r="B288" s="1"/>
      <c r="C288" s="1"/>
      <c r="D288" s="1"/>
      <c r="E288" s="1"/>
      <c r="F288" s="2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x14ac:dyDescent="0.25">
      <c r="A289" s="1"/>
      <c r="B289" s="1"/>
      <c r="C289" s="1"/>
      <c r="D289" s="1"/>
      <c r="E289" s="1"/>
      <c r="F289" s="2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x14ac:dyDescent="0.25">
      <c r="A290" s="1"/>
      <c r="B290" s="1"/>
      <c r="C290" s="1"/>
      <c r="D290" s="1"/>
      <c r="E290" s="1"/>
      <c r="F290" s="2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x14ac:dyDescent="0.25">
      <c r="A291" s="1"/>
      <c r="B291" s="1"/>
      <c r="C291" s="1"/>
      <c r="D291" s="1"/>
      <c r="E291" s="1"/>
      <c r="F291" s="2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x14ac:dyDescent="0.25">
      <c r="A292" s="1"/>
      <c r="B292" s="1"/>
      <c r="C292" s="1"/>
      <c r="D292" s="1"/>
      <c r="E292" s="1"/>
      <c r="F292" s="2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x14ac:dyDescent="0.25">
      <c r="A293" s="1"/>
      <c r="B293" s="1"/>
      <c r="C293" s="1"/>
      <c r="D293" s="1"/>
      <c r="E293" s="1"/>
      <c r="F293" s="2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x14ac:dyDescent="0.25">
      <c r="A294" s="1"/>
      <c r="B294" s="1"/>
      <c r="C294" s="1"/>
      <c r="D294" s="1"/>
      <c r="E294" s="1"/>
      <c r="F294" s="2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x14ac:dyDescent="0.25">
      <c r="A295" s="1"/>
      <c r="B295" s="1"/>
      <c r="C295" s="1"/>
      <c r="D295" s="1"/>
      <c r="E295" s="1"/>
      <c r="F295" s="2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x14ac:dyDescent="0.25">
      <c r="A296" s="1"/>
      <c r="B296" s="1"/>
      <c r="C296" s="1"/>
      <c r="D296" s="1"/>
      <c r="E296" s="1"/>
      <c r="F296" s="2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x14ac:dyDescent="0.25">
      <c r="A297" s="1"/>
      <c r="B297" s="1"/>
      <c r="C297" s="1"/>
      <c r="D297" s="1"/>
      <c r="E297" s="1"/>
      <c r="F297" s="2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x14ac:dyDescent="0.25">
      <c r="A298" s="1"/>
      <c r="B298" s="1"/>
      <c r="C298" s="1"/>
      <c r="D298" s="1"/>
      <c r="E298" s="1"/>
      <c r="F298" s="2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x14ac:dyDescent="0.25">
      <c r="A299" s="1"/>
      <c r="B299" s="1"/>
      <c r="C299" s="1"/>
      <c r="D299" s="1"/>
      <c r="E299" s="1"/>
      <c r="F299" s="2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x14ac:dyDescent="0.25">
      <c r="A300" s="1"/>
      <c r="B300" s="1"/>
      <c r="C300" s="1"/>
      <c r="D300" s="1"/>
      <c r="E300" s="1"/>
      <c r="F300" s="2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x14ac:dyDescent="0.25">
      <c r="A301" s="1"/>
      <c r="B301" s="1"/>
      <c r="C301" s="1"/>
      <c r="D301" s="1"/>
      <c r="E301" s="1"/>
      <c r="F301" s="2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x14ac:dyDescent="0.25">
      <c r="A302" s="1"/>
      <c r="B302" s="1"/>
      <c r="C302" s="1"/>
      <c r="D302" s="1"/>
      <c r="E302" s="1"/>
      <c r="F302" s="2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x14ac:dyDescent="0.25">
      <c r="A303" s="1"/>
      <c r="B303" s="1"/>
      <c r="C303" s="1"/>
      <c r="D303" s="1"/>
      <c r="E303" s="1"/>
      <c r="F303" s="2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x14ac:dyDescent="0.25">
      <c r="A304" s="1"/>
      <c r="B304" s="1"/>
      <c r="C304" s="1"/>
      <c r="D304" s="1"/>
      <c r="E304" s="1"/>
      <c r="F304" s="2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x14ac:dyDescent="0.25">
      <c r="A305" s="1"/>
      <c r="B305" s="1"/>
      <c r="C305" s="1"/>
      <c r="D305" s="1"/>
      <c r="E305" s="1"/>
      <c r="F305" s="2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x14ac:dyDescent="0.25">
      <c r="A306" s="1"/>
      <c r="B306" s="1"/>
      <c r="C306" s="1"/>
      <c r="D306" s="1"/>
      <c r="E306" s="1"/>
      <c r="F306" s="2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x14ac:dyDescent="0.25">
      <c r="A307" s="1"/>
      <c r="B307" s="1"/>
      <c r="C307" s="1"/>
      <c r="D307" s="1"/>
      <c r="E307" s="1"/>
      <c r="F307" s="2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x14ac:dyDescent="0.25">
      <c r="A308" s="1"/>
      <c r="B308" s="1"/>
      <c r="C308" s="1"/>
      <c r="D308" s="1"/>
      <c r="E308" s="1"/>
      <c r="F308" s="2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x14ac:dyDescent="0.25">
      <c r="A309" s="1"/>
      <c r="B309" s="1"/>
      <c r="C309" s="1"/>
      <c r="D309" s="1"/>
      <c r="E309" s="1"/>
      <c r="F309" s="2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x14ac:dyDescent="0.25">
      <c r="A310" s="1"/>
      <c r="B310" s="1"/>
      <c r="C310" s="1"/>
      <c r="D310" s="1"/>
      <c r="E310" s="1"/>
      <c r="F310" s="2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x14ac:dyDescent="0.25">
      <c r="A311" s="1"/>
      <c r="B311" s="1"/>
      <c r="C311" s="1"/>
      <c r="D311" s="1"/>
      <c r="E311" s="1"/>
      <c r="F311" s="2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x14ac:dyDescent="0.25">
      <c r="A312" s="1"/>
      <c r="B312" s="1"/>
      <c r="C312" s="1"/>
      <c r="D312" s="1"/>
      <c r="E312" s="1"/>
      <c r="F312" s="2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x14ac:dyDescent="0.25">
      <c r="A313" s="1"/>
      <c r="B313" s="1"/>
      <c r="C313" s="1"/>
      <c r="D313" s="1"/>
      <c r="E313" s="1"/>
      <c r="F313" s="2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x14ac:dyDescent="0.25">
      <c r="A314" s="1"/>
      <c r="B314" s="1"/>
      <c r="C314" s="1"/>
      <c r="D314" s="1"/>
      <c r="E314" s="1"/>
      <c r="F314" s="2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x14ac:dyDescent="0.25">
      <c r="A315" s="1"/>
      <c r="B315" s="1"/>
      <c r="C315" s="1"/>
      <c r="D315" s="1"/>
      <c r="E315" s="1"/>
      <c r="F315" s="2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x14ac:dyDescent="0.25">
      <c r="A316" s="1"/>
      <c r="B316" s="1"/>
      <c r="C316" s="1"/>
      <c r="D316" s="1"/>
      <c r="E316" s="1"/>
      <c r="F316" s="2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x14ac:dyDescent="0.25">
      <c r="A317" s="1"/>
      <c r="B317" s="1"/>
      <c r="C317" s="1"/>
      <c r="D317" s="1"/>
      <c r="E317" s="1"/>
      <c r="F317" s="2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x14ac:dyDescent="0.25">
      <c r="A318" s="1"/>
      <c r="B318" s="1"/>
      <c r="C318" s="1"/>
      <c r="D318" s="1"/>
      <c r="E318" s="1"/>
      <c r="F318" s="2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x14ac:dyDescent="0.25">
      <c r="A319" s="1"/>
      <c r="B319" s="1"/>
      <c r="C319" s="1"/>
      <c r="D319" s="1"/>
      <c r="E319" s="1"/>
      <c r="F319" s="2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x14ac:dyDescent="0.25">
      <c r="A320" s="1"/>
      <c r="B320" s="1"/>
      <c r="C320" s="1"/>
      <c r="D320" s="1"/>
      <c r="E320" s="1"/>
      <c r="F320" s="2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x14ac:dyDescent="0.25">
      <c r="A321" s="1"/>
      <c r="B321" s="1"/>
      <c r="C321" s="1"/>
      <c r="D321" s="1"/>
      <c r="E321" s="1"/>
      <c r="F321" s="2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x14ac:dyDescent="0.25">
      <c r="A322" s="1"/>
      <c r="B322" s="1"/>
      <c r="C322" s="1"/>
      <c r="D322" s="1"/>
      <c r="E322" s="1"/>
      <c r="F322" s="2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x14ac:dyDescent="0.25">
      <c r="A323" s="1"/>
      <c r="B323" s="1"/>
      <c r="C323" s="1"/>
      <c r="D323" s="1"/>
      <c r="E323" s="1"/>
      <c r="F323" s="2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x14ac:dyDescent="0.25">
      <c r="A324" s="1"/>
      <c r="B324" s="1"/>
      <c r="C324" s="1"/>
      <c r="D324" s="1"/>
      <c r="E324" s="1"/>
      <c r="F324" s="2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x14ac:dyDescent="0.25">
      <c r="A325" s="1"/>
      <c r="B325" s="1"/>
      <c r="C325" s="1"/>
      <c r="D325" s="1"/>
      <c r="E325" s="1"/>
      <c r="F325" s="2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x14ac:dyDescent="0.25">
      <c r="A326" s="1"/>
      <c r="B326" s="1"/>
      <c r="C326" s="1"/>
      <c r="D326" s="1"/>
      <c r="E326" s="1"/>
      <c r="F326" s="2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x14ac:dyDescent="0.25">
      <c r="A327" s="1"/>
      <c r="B327" s="1"/>
      <c r="C327" s="1"/>
      <c r="D327" s="1"/>
      <c r="E327" s="1"/>
      <c r="F327" s="2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x14ac:dyDescent="0.25">
      <c r="A328" s="1"/>
      <c r="B328" s="1"/>
      <c r="C328" s="1"/>
      <c r="D328" s="1"/>
      <c r="E328" s="1"/>
      <c r="F328" s="2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x14ac:dyDescent="0.25">
      <c r="A329" s="1"/>
      <c r="B329" s="1"/>
      <c r="C329" s="1"/>
      <c r="D329" s="1"/>
      <c r="E329" s="1"/>
      <c r="F329" s="2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x14ac:dyDescent="0.25">
      <c r="A330" s="1"/>
      <c r="B330" s="1"/>
      <c r="C330" s="1"/>
      <c r="D330" s="1"/>
      <c r="E330" s="1"/>
      <c r="F330" s="2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x14ac:dyDescent="0.25">
      <c r="A331" s="1"/>
      <c r="B331" s="1"/>
      <c r="C331" s="1"/>
      <c r="D331" s="1"/>
      <c r="E331" s="1"/>
      <c r="F331" s="2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x14ac:dyDescent="0.25">
      <c r="A332" s="1"/>
      <c r="B332" s="1"/>
      <c r="C332" s="1"/>
      <c r="D332" s="1"/>
      <c r="E332" s="1"/>
      <c r="F332" s="2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x14ac:dyDescent="0.25">
      <c r="A333" s="1"/>
      <c r="B333" s="1"/>
      <c r="C333" s="1"/>
      <c r="D333" s="1"/>
      <c r="E333" s="1"/>
      <c r="F333" s="2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x14ac:dyDescent="0.25">
      <c r="A334" s="1"/>
      <c r="B334" s="1"/>
      <c r="C334" s="1"/>
      <c r="D334" s="1"/>
      <c r="E334" s="1"/>
      <c r="F334" s="2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x14ac:dyDescent="0.25">
      <c r="A335" s="1"/>
      <c r="B335" s="1"/>
      <c r="C335" s="1"/>
      <c r="D335" s="1"/>
      <c r="E335" s="1"/>
      <c r="F335" s="2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x14ac:dyDescent="0.25">
      <c r="A336" s="1"/>
      <c r="B336" s="1"/>
      <c r="C336" s="1"/>
      <c r="D336" s="1"/>
      <c r="E336" s="1"/>
      <c r="F336" s="2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x14ac:dyDescent="0.25">
      <c r="A337" s="1"/>
      <c r="B337" s="1"/>
      <c r="C337" s="1"/>
      <c r="D337" s="1"/>
      <c r="E337" s="1"/>
      <c r="F337" s="2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x14ac:dyDescent="0.25">
      <c r="A338" s="1"/>
      <c r="B338" s="1"/>
      <c r="C338" s="1"/>
      <c r="D338" s="1"/>
      <c r="E338" s="1"/>
      <c r="F338" s="2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x14ac:dyDescent="0.25">
      <c r="A339" s="1"/>
      <c r="B339" s="1"/>
      <c r="C339" s="1"/>
      <c r="D339" s="1"/>
      <c r="E339" s="1"/>
      <c r="F339" s="2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x14ac:dyDescent="0.25">
      <c r="A340" s="1"/>
      <c r="B340" s="1"/>
      <c r="C340" s="1"/>
      <c r="D340" s="1"/>
      <c r="E340" s="1"/>
      <c r="F340" s="2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x14ac:dyDescent="0.25">
      <c r="A341" s="1"/>
      <c r="B341" s="1"/>
      <c r="C341" s="1"/>
      <c r="D341" s="1"/>
      <c r="E341" s="1"/>
      <c r="F341" s="2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x14ac:dyDescent="0.25">
      <c r="A342" s="1"/>
      <c r="B342" s="1"/>
      <c r="C342" s="1"/>
      <c r="D342" s="1"/>
      <c r="E342" s="1"/>
      <c r="F342" s="2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x14ac:dyDescent="0.25">
      <c r="A343" s="1"/>
      <c r="B343" s="1"/>
      <c r="C343" s="1"/>
      <c r="D343" s="1"/>
      <c r="E343" s="1"/>
      <c r="F343" s="2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x14ac:dyDescent="0.25">
      <c r="A344" s="1"/>
      <c r="B344" s="1"/>
      <c r="C344" s="1"/>
      <c r="D344" s="1"/>
      <c r="E344" s="1"/>
      <c r="F344" s="2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x14ac:dyDescent="0.25">
      <c r="A345" s="1"/>
      <c r="B345" s="1"/>
      <c r="C345" s="1"/>
      <c r="D345" s="1"/>
      <c r="E345" s="1"/>
      <c r="F345" s="2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x14ac:dyDescent="0.25">
      <c r="A346" s="1"/>
      <c r="B346" s="1"/>
      <c r="C346" s="1"/>
      <c r="D346" s="1"/>
      <c r="E346" s="1"/>
      <c r="F346" s="2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x14ac:dyDescent="0.25">
      <c r="A347" s="1"/>
      <c r="B347" s="1"/>
      <c r="C347" s="1"/>
      <c r="D347" s="1"/>
      <c r="E347" s="1"/>
      <c r="F347" s="2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x14ac:dyDescent="0.25">
      <c r="A348" s="1"/>
      <c r="B348" s="1"/>
      <c r="C348" s="1"/>
      <c r="D348" s="1"/>
      <c r="E348" s="1"/>
      <c r="F348" s="2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x14ac:dyDescent="0.25">
      <c r="A349" s="1"/>
      <c r="B349" s="1"/>
      <c r="C349" s="1"/>
      <c r="D349" s="1"/>
      <c r="E349" s="1"/>
      <c r="F349" s="2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x14ac:dyDescent="0.25">
      <c r="A350" s="1"/>
      <c r="B350" s="1"/>
      <c r="C350" s="1"/>
      <c r="D350" s="1"/>
      <c r="E350" s="1"/>
      <c r="F350" s="2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x14ac:dyDescent="0.25">
      <c r="A351" s="1"/>
      <c r="B351" s="1"/>
      <c r="C351" s="1"/>
      <c r="D351" s="1"/>
      <c r="E351" s="1"/>
      <c r="F351" s="2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x14ac:dyDescent="0.25">
      <c r="A352" s="1"/>
      <c r="B352" s="1"/>
      <c r="C352" s="1"/>
      <c r="D352" s="1"/>
      <c r="E352" s="1"/>
      <c r="F352" s="2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x14ac:dyDescent="0.25">
      <c r="A353" s="1"/>
      <c r="B353" s="1"/>
      <c r="C353" s="1"/>
      <c r="D353" s="1"/>
      <c r="E353" s="1"/>
      <c r="F353" s="2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x14ac:dyDescent="0.25">
      <c r="A354" s="1"/>
      <c r="B354" s="1"/>
      <c r="C354" s="1"/>
      <c r="D354" s="1"/>
      <c r="E354" s="1"/>
      <c r="F354" s="2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x14ac:dyDescent="0.25">
      <c r="A355" s="1"/>
      <c r="B355" s="1"/>
      <c r="C355" s="1"/>
      <c r="D355" s="1"/>
      <c r="E355" s="1"/>
      <c r="F355" s="2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x14ac:dyDescent="0.25">
      <c r="A356" s="1"/>
      <c r="B356" s="1"/>
      <c r="C356" s="1"/>
      <c r="D356" s="1"/>
      <c r="E356" s="1"/>
      <c r="F356" s="2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x14ac:dyDescent="0.25">
      <c r="A357" s="1"/>
      <c r="B357" s="1"/>
      <c r="C357" s="1"/>
      <c r="D357" s="1"/>
      <c r="E357" s="1"/>
      <c r="F357" s="2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x14ac:dyDescent="0.25">
      <c r="A358" s="1"/>
      <c r="B358" s="1"/>
      <c r="C358" s="1"/>
      <c r="D358" s="1"/>
      <c r="E358" s="1"/>
      <c r="F358" s="2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x14ac:dyDescent="0.25">
      <c r="A359" s="1"/>
      <c r="B359" s="1"/>
      <c r="C359" s="1"/>
      <c r="D359" s="1"/>
      <c r="E359" s="1"/>
      <c r="F359" s="2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x14ac:dyDescent="0.25">
      <c r="A360" s="1"/>
      <c r="B360" s="1"/>
      <c r="C360" s="1"/>
      <c r="D360" s="1"/>
      <c r="E360" s="1"/>
      <c r="F360" s="2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</sheetData>
  <autoFilter ref="A3:G269" xr:uid="{00000000-0009-0000-0000-000001000000}"/>
  <mergeCells count="2">
    <mergeCell ref="A1:G1"/>
    <mergeCell ref="A2:G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Sheet2!$A:$A</xm:f>
          </x14:formula1>
          <xm:sqref>D3:E1048576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00"/>
  <sheetViews>
    <sheetView topLeftCell="A11" workbookViewId="0">
      <selection activeCell="B4" sqref="B4:G34"/>
    </sheetView>
  </sheetViews>
  <sheetFormatPr defaultRowHeight="15" x14ac:dyDescent="0.25"/>
  <cols>
    <col min="1" max="1" width="3.28515625" customWidth="1"/>
    <col min="2" max="2" width="17.140625" customWidth="1"/>
    <col min="3" max="3" width="37.85546875" customWidth="1"/>
    <col min="4" max="4" width="16.5703125" customWidth="1"/>
    <col min="5" max="5" width="17.5703125" customWidth="1"/>
    <col min="6" max="6" width="18" customWidth="1"/>
    <col min="7" max="7" width="19.7109375" customWidth="1"/>
    <col min="8" max="8" width="14.7109375" customWidth="1"/>
  </cols>
  <sheetData>
    <row r="1" spans="1:26" ht="15.75" x14ac:dyDescent="0.25">
      <c r="A1" s="68" t="s">
        <v>39</v>
      </c>
      <c r="B1" s="68"/>
      <c r="C1" s="68"/>
      <c r="D1" s="68"/>
      <c r="E1" s="68"/>
      <c r="F1" s="68"/>
      <c r="G1" s="68"/>
    </row>
    <row r="2" spans="1:26" ht="15.75" x14ac:dyDescent="0.25">
      <c r="A2" s="69" t="s">
        <v>40</v>
      </c>
      <c r="B2" s="69"/>
      <c r="C2" s="69"/>
      <c r="D2" s="69"/>
      <c r="E2" s="69"/>
      <c r="F2" s="69"/>
      <c r="G2" s="6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15</v>
      </c>
      <c r="F3" s="3" t="s">
        <v>4</v>
      </c>
      <c r="G3" s="3" t="s">
        <v>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7.25" x14ac:dyDescent="0.25">
      <c r="A4" s="5"/>
      <c r="B4" s="5">
        <v>44589</v>
      </c>
      <c r="C4" s="6" t="s">
        <v>385</v>
      </c>
      <c r="D4" s="4" t="s">
        <v>27</v>
      </c>
      <c r="E4" s="6"/>
      <c r="F4" s="7">
        <v>1000000000</v>
      </c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4"/>
      <c r="B5" s="5">
        <v>44617</v>
      </c>
      <c r="C5" s="6" t="s">
        <v>103</v>
      </c>
      <c r="D5" s="4" t="s">
        <v>6</v>
      </c>
      <c r="E5" s="6"/>
      <c r="F5" s="7">
        <v>158904</v>
      </c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x14ac:dyDescent="0.25">
      <c r="A6" s="4"/>
      <c r="B6" s="5">
        <v>44645</v>
      </c>
      <c r="C6" s="6" t="s">
        <v>104</v>
      </c>
      <c r="D6" s="4" t="s">
        <v>6</v>
      </c>
      <c r="E6" s="6"/>
      <c r="F6" s="7">
        <v>153449</v>
      </c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4"/>
      <c r="B7" s="5">
        <v>44676</v>
      </c>
      <c r="C7" s="6" t="s">
        <v>105</v>
      </c>
      <c r="D7" s="4" t="s">
        <v>6</v>
      </c>
      <c r="E7" s="6"/>
      <c r="F7" s="7">
        <v>169916</v>
      </c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4"/>
      <c r="B8" s="5">
        <v>44705</v>
      </c>
      <c r="C8" s="6" t="s">
        <v>106</v>
      </c>
      <c r="D8" s="4" t="s">
        <v>13</v>
      </c>
      <c r="E8" s="6"/>
      <c r="F8" s="7">
        <v>5000000</v>
      </c>
      <c r="G8" s="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4"/>
      <c r="B9" s="5">
        <v>44706</v>
      </c>
      <c r="C9" s="6" t="s">
        <v>107</v>
      </c>
      <c r="D9" s="4" t="s">
        <v>6</v>
      </c>
      <c r="E9" s="6"/>
      <c r="F9" s="7">
        <v>164518</v>
      </c>
      <c r="G9" s="7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4"/>
      <c r="B10" s="5">
        <v>44737</v>
      </c>
      <c r="C10" s="6" t="s">
        <v>108</v>
      </c>
      <c r="D10" s="4" t="s">
        <v>6</v>
      </c>
      <c r="E10" s="6"/>
      <c r="F10" s="7">
        <v>170822</v>
      </c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4"/>
      <c r="B11" s="5">
        <v>44767</v>
      </c>
      <c r="C11" s="6" t="s">
        <v>109</v>
      </c>
      <c r="D11" s="4" t="s">
        <v>13</v>
      </c>
      <c r="E11" s="6"/>
      <c r="F11" s="7">
        <v>165340</v>
      </c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4"/>
      <c r="B12" s="5">
        <v>44793</v>
      </c>
      <c r="C12" s="6" t="s">
        <v>110</v>
      </c>
      <c r="D12" s="4" t="s">
        <v>13</v>
      </c>
      <c r="E12" s="6"/>
      <c r="F12" s="7">
        <v>2000000</v>
      </c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4"/>
      <c r="B13" s="5">
        <v>44794</v>
      </c>
      <c r="C13" s="6" t="s">
        <v>111</v>
      </c>
      <c r="D13" s="4" t="s">
        <v>13</v>
      </c>
      <c r="E13" s="6"/>
      <c r="F13" s="7">
        <v>1000000</v>
      </c>
      <c r="G13" s="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4"/>
      <c r="B14" s="5">
        <v>44795</v>
      </c>
      <c r="C14" s="6" t="s">
        <v>112</v>
      </c>
      <c r="D14" s="4" t="s">
        <v>13</v>
      </c>
      <c r="E14" s="6"/>
      <c r="F14" s="7">
        <v>500000</v>
      </c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4"/>
      <c r="B15" s="5">
        <v>44795</v>
      </c>
      <c r="C15" s="6" t="s">
        <v>113</v>
      </c>
      <c r="D15" s="4" t="s">
        <v>13</v>
      </c>
      <c r="E15" s="6"/>
      <c r="F15" s="7">
        <v>500000</v>
      </c>
      <c r="G15" s="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x14ac:dyDescent="0.25">
      <c r="A16" s="4"/>
      <c r="B16" s="5">
        <v>44795</v>
      </c>
      <c r="C16" s="6" t="s">
        <v>114</v>
      </c>
      <c r="D16" s="4" t="s">
        <v>13</v>
      </c>
      <c r="E16" s="6"/>
      <c r="F16" s="7">
        <v>500000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4"/>
      <c r="B17" s="5">
        <v>44796</v>
      </c>
      <c r="C17" s="6" t="s">
        <v>115</v>
      </c>
      <c r="D17" s="4" t="s">
        <v>13</v>
      </c>
      <c r="E17" s="6"/>
      <c r="F17" s="7">
        <v>1000000</v>
      </c>
      <c r="G17" s="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4"/>
      <c r="B18" s="5">
        <v>44796</v>
      </c>
      <c r="C18" s="6" t="s">
        <v>116</v>
      </c>
      <c r="D18" s="4" t="s">
        <v>13</v>
      </c>
      <c r="E18" s="6"/>
      <c r="F18" s="7">
        <v>1000000</v>
      </c>
      <c r="G18" s="7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x14ac:dyDescent="0.25">
      <c r="A19" s="4"/>
      <c r="B19" s="5">
        <v>44796</v>
      </c>
      <c r="C19" s="6" t="s">
        <v>117</v>
      </c>
      <c r="D19" s="4" t="s">
        <v>13</v>
      </c>
      <c r="E19" s="6"/>
      <c r="F19" s="7">
        <v>1500000</v>
      </c>
      <c r="G19" s="7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4"/>
      <c r="B20" s="5">
        <v>44796</v>
      </c>
      <c r="C20" s="6" t="s">
        <v>118</v>
      </c>
      <c r="D20" s="4" t="s">
        <v>13</v>
      </c>
      <c r="E20" s="6"/>
      <c r="F20" s="7">
        <v>1000000</v>
      </c>
      <c r="G20" s="7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4"/>
      <c r="B21" s="5">
        <v>44798</v>
      </c>
      <c r="C21" s="6" t="s">
        <v>119</v>
      </c>
      <c r="D21" s="4" t="s">
        <v>6</v>
      </c>
      <c r="E21" s="6"/>
      <c r="F21" s="7">
        <v>171079</v>
      </c>
      <c r="G21" s="7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4"/>
      <c r="B22" s="5">
        <v>44815</v>
      </c>
      <c r="C22" s="6" t="s">
        <v>120</v>
      </c>
      <c r="D22" s="4" t="s">
        <v>13</v>
      </c>
      <c r="E22" s="6"/>
      <c r="F22" s="7">
        <v>20000000</v>
      </c>
      <c r="G22" s="7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600000000000001" customHeight="1" x14ac:dyDescent="0.25">
      <c r="A23" s="4"/>
      <c r="B23" s="5">
        <v>44823</v>
      </c>
      <c r="C23" s="6" t="s">
        <v>379</v>
      </c>
      <c r="D23" s="4" t="s">
        <v>27</v>
      </c>
      <c r="E23" s="6"/>
      <c r="F23" s="7"/>
      <c r="G23" s="7">
        <v>1000000000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4"/>
      <c r="B24" s="5">
        <v>44823</v>
      </c>
      <c r="C24" s="6" t="s">
        <v>121</v>
      </c>
      <c r="D24" s="4" t="s">
        <v>10</v>
      </c>
      <c r="E24" s="6" t="s">
        <v>34</v>
      </c>
      <c r="F24" s="7"/>
      <c r="G24" s="7">
        <v>440000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.5" x14ac:dyDescent="0.25">
      <c r="A25" s="4"/>
      <c r="B25" s="5">
        <v>44827</v>
      </c>
      <c r="C25" s="6" t="s">
        <v>122</v>
      </c>
      <c r="D25" s="4" t="s">
        <v>13</v>
      </c>
      <c r="E25" s="4"/>
      <c r="F25" s="7">
        <v>10000000</v>
      </c>
      <c r="G25" s="7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4"/>
      <c r="B26" s="5">
        <v>44829</v>
      </c>
      <c r="C26" s="4" t="s">
        <v>123</v>
      </c>
      <c r="D26" s="4" t="s">
        <v>6</v>
      </c>
      <c r="E26" s="4"/>
      <c r="F26" s="7">
        <v>135872</v>
      </c>
      <c r="G26" s="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4"/>
      <c r="B27" s="5">
        <v>44830</v>
      </c>
      <c r="C27" s="6" t="s">
        <v>124</v>
      </c>
      <c r="D27" s="4" t="s">
        <v>10</v>
      </c>
      <c r="E27" s="6" t="s">
        <v>34</v>
      </c>
      <c r="F27" s="7"/>
      <c r="G27" s="7">
        <v>66000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4"/>
      <c r="B28" s="5">
        <v>44830</v>
      </c>
      <c r="C28" s="6" t="s">
        <v>125</v>
      </c>
      <c r="D28" s="4" t="s">
        <v>10</v>
      </c>
      <c r="E28" s="4" t="s">
        <v>34</v>
      </c>
      <c r="F28" s="7"/>
      <c r="G28" s="7">
        <v>66000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4"/>
      <c r="B29" s="5">
        <v>44831</v>
      </c>
      <c r="C29" s="6" t="s">
        <v>126</v>
      </c>
      <c r="D29" s="4" t="s">
        <v>10</v>
      </c>
      <c r="E29" s="6" t="s">
        <v>34</v>
      </c>
      <c r="F29" s="7"/>
      <c r="G29" s="7">
        <v>66000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4"/>
      <c r="B30" s="5">
        <v>44859</v>
      </c>
      <c r="C30" s="6" t="s">
        <v>127</v>
      </c>
      <c r="D30" s="4" t="s">
        <v>6</v>
      </c>
      <c r="E30" s="6"/>
      <c r="F30" s="7">
        <v>7340</v>
      </c>
      <c r="G30" s="7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4"/>
      <c r="B31" s="5">
        <v>44890</v>
      </c>
      <c r="C31" s="6" t="s">
        <v>128</v>
      </c>
      <c r="D31" s="4" t="s">
        <v>6</v>
      </c>
      <c r="E31" s="6"/>
      <c r="F31" s="7">
        <v>7586</v>
      </c>
      <c r="G31" s="7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4"/>
      <c r="B32" s="5">
        <v>44910</v>
      </c>
      <c r="C32" s="6" t="s">
        <v>129</v>
      </c>
      <c r="D32" s="4" t="s">
        <v>10</v>
      </c>
      <c r="E32" s="4" t="s">
        <v>34</v>
      </c>
      <c r="F32" s="7"/>
      <c r="G32" s="7">
        <v>66000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4"/>
      <c r="B33" s="5">
        <v>44916</v>
      </c>
      <c r="C33" s="6" t="s">
        <v>130</v>
      </c>
      <c r="D33" s="4" t="s">
        <v>10</v>
      </c>
      <c r="E33" s="4" t="s">
        <v>34</v>
      </c>
      <c r="F33" s="7"/>
      <c r="G33" s="7">
        <v>55000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4"/>
      <c r="B34" s="5">
        <v>44920</v>
      </c>
      <c r="C34" s="6" t="s">
        <v>131</v>
      </c>
      <c r="D34" s="4" t="s">
        <v>6</v>
      </c>
      <c r="E34" s="6"/>
      <c r="F34" s="7">
        <v>7337</v>
      </c>
      <c r="G34" s="7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1"/>
      <c r="B35" s="11"/>
      <c r="C35" s="11" t="s">
        <v>35</v>
      </c>
      <c r="D35" s="11"/>
      <c r="E35" s="11"/>
      <c r="F35" s="12">
        <f>SUM(F4:F34)</f>
        <v>1045312163</v>
      </c>
      <c r="G35" s="12">
        <f>SUM(G4:G34)</f>
        <v>1000759000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1"/>
      <c r="B36" s="11"/>
      <c r="C36" s="11" t="s">
        <v>36</v>
      </c>
      <c r="D36" s="11"/>
      <c r="E36" s="11"/>
      <c r="F36" s="12">
        <v>0</v>
      </c>
      <c r="G36" s="1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1"/>
      <c r="B37" s="11"/>
      <c r="C37" s="11" t="s">
        <v>37</v>
      </c>
      <c r="D37" s="11"/>
      <c r="E37" s="11"/>
      <c r="F37" s="12">
        <f>F35+F36-G35</f>
        <v>44553163</v>
      </c>
      <c r="G37" s="12"/>
      <c r="H37" s="15">
        <v>44553163</v>
      </c>
      <c r="I37" s="16">
        <f>F37-H37</f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3"/>
      <c r="B38" s="13"/>
      <c r="C38" s="13"/>
      <c r="D38" s="13"/>
      <c r="E38" s="13"/>
      <c r="F38" s="14"/>
      <c r="G38" s="14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</sheetData>
  <autoFilter ref="A3:G37" xr:uid="{00000000-0009-0000-0000-000002000000}"/>
  <mergeCells count="2">
    <mergeCell ref="A1:G1"/>
    <mergeCell ref="A2:G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Sheet2!$A:$A</xm:f>
          </x14:formula1>
          <xm:sqref>D3:E1048576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82"/>
  <sheetViews>
    <sheetView workbookViewId="0">
      <selection activeCell="B4" sqref="B4:G16"/>
    </sheetView>
  </sheetViews>
  <sheetFormatPr defaultRowHeight="15" x14ac:dyDescent="0.25"/>
  <cols>
    <col min="1" max="1" width="4.28515625" customWidth="1"/>
    <col min="2" max="2" width="17.140625" customWidth="1"/>
    <col min="3" max="3" width="37.85546875" customWidth="1"/>
    <col min="4" max="4" width="16.5703125" customWidth="1"/>
    <col min="5" max="5" width="17.5703125" customWidth="1"/>
    <col min="6" max="6" width="18" customWidth="1"/>
    <col min="7" max="7" width="19.7109375" customWidth="1"/>
    <col min="8" max="8" width="14.7109375" customWidth="1"/>
  </cols>
  <sheetData>
    <row r="1" spans="1:26" ht="15.75" x14ac:dyDescent="0.25">
      <c r="A1" s="68" t="s">
        <v>39</v>
      </c>
      <c r="B1" s="68"/>
      <c r="C1" s="68"/>
      <c r="D1" s="68"/>
      <c r="E1" s="68"/>
      <c r="F1" s="68"/>
      <c r="G1" s="68"/>
    </row>
    <row r="2" spans="1:26" ht="15.75" x14ac:dyDescent="0.25">
      <c r="A2" s="69" t="s">
        <v>41</v>
      </c>
      <c r="B2" s="69"/>
      <c r="C2" s="69"/>
      <c r="D2" s="69"/>
      <c r="E2" s="69"/>
      <c r="F2" s="69"/>
      <c r="G2" s="6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15</v>
      </c>
      <c r="F3" s="3" t="s">
        <v>4</v>
      </c>
      <c r="G3" s="3" t="s">
        <v>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.5" x14ac:dyDescent="0.25">
      <c r="A4" s="5"/>
      <c r="B4" s="5">
        <v>44823</v>
      </c>
      <c r="C4" s="6" t="s">
        <v>380</v>
      </c>
      <c r="D4" s="4" t="s">
        <v>27</v>
      </c>
      <c r="E4" s="6"/>
      <c r="F4" s="7">
        <v>1000000000</v>
      </c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x14ac:dyDescent="0.25">
      <c r="A5" s="4"/>
      <c r="B5" s="5">
        <v>44823</v>
      </c>
      <c r="C5" s="6" t="s">
        <v>381</v>
      </c>
      <c r="D5" s="4" t="s">
        <v>27</v>
      </c>
      <c r="E5" s="6"/>
      <c r="F5" s="7">
        <v>5000000000</v>
      </c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4"/>
      <c r="B6" s="5">
        <v>44824</v>
      </c>
      <c r="C6" s="6" t="s">
        <v>382</v>
      </c>
      <c r="D6" s="4" t="s">
        <v>27</v>
      </c>
      <c r="E6" s="6"/>
      <c r="F6" s="7">
        <v>1003000000</v>
      </c>
      <c r="G6" s="7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x14ac:dyDescent="0.25">
      <c r="A7" s="4"/>
      <c r="B7" s="5">
        <v>44824</v>
      </c>
      <c r="C7" s="6" t="s">
        <v>374</v>
      </c>
      <c r="D7" s="4" t="s">
        <v>10</v>
      </c>
      <c r="E7" s="6" t="s">
        <v>34</v>
      </c>
      <c r="F7" s="7"/>
      <c r="G7" s="7">
        <v>1100000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x14ac:dyDescent="0.25">
      <c r="A8" s="4"/>
      <c r="B8" s="5">
        <v>44834</v>
      </c>
      <c r="C8" s="6" t="s">
        <v>375</v>
      </c>
      <c r="D8" s="4" t="s">
        <v>43</v>
      </c>
      <c r="E8" s="6"/>
      <c r="F8" s="7"/>
      <c r="G8" s="7">
        <v>2000000000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4"/>
      <c r="B9" s="5">
        <v>44834</v>
      </c>
      <c r="C9" s="6" t="s">
        <v>375</v>
      </c>
      <c r="D9" s="4" t="s">
        <v>43</v>
      </c>
      <c r="E9" s="6"/>
      <c r="F9" s="7"/>
      <c r="G9" s="7">
        <v>2000000000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4"/>
      <c r="B10" s="5">
        <v>44834</v>
      </c>
      <c r="C10" s="6" t="s">
        <v>375</v>
      </c>
      <c r="D10" s="4" t="s">
        <v>43</v>
      </c>
      <c r="E10" s="6"/>
      <c r="F10" s="7"/>
      <c r="G10" s="7">
        <v>3000000000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4"/>
      <c r="B11" s="5">
        <v>44828</v>
      </c>
      <c r="C11" s="6" t="s">
        <v>376</v>
      </c>
      <c r="D11" s="4" t="s">
        <v>6</v>
      </c>
      <c r="E11" s="6"/>
      <c r="F11" s="7">
        <v>32939</v>
      </c>
      <c r="G11" s="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4"/>
      <c r="B12" s="5">
        <v>44859</v>
      </c>
      <c r="C12" s="6" t="s">
        <v>376</v>
      </c>
      <c r="D12" s="4" t="s">
        <v>6</v>
      </c>
      <c r="E12" s="6"/>
      <c r="F12" s="7">
        <v>794</v>
      </c>
      <c r="G12" s="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x14ac:dyDescent="0.25">
      <c r="A13" s="4"/>
      <c r="B13" s="5">
        <v>44870</v>
      </c>
      <c r="C13" s="6" t="s">
        <v>377</v>
      </c>
      <c r="D13" s="4" t="s">
        <v>10</v>
      </c>
      <c r="E13" s="6" t="s">
        <v>34</v>
      </c>
      <c r="F13" s="7"/>
      <c r="G13" s="7">
        <v>33000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4"/>
      <c r="B14" s="5">
        <v>44890</v>
      </c>
      <c r="C14" s="6" t="s">
        <v>376</v>
      </c>
      <c r="D14" s="4" t="s">
        <v>6</v>
      </c>
      <c r="E14" s="6"/>
      <c r="F14" s="7">
        <v>1624</v>
      </c>
      <c r="G14" s="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x14ac:dyDescent="0.25">
      <c r="A15" s="4"/>
      <c r="B15" s="5">
        <v>44900</v>
      </c>
      <c r="C15" s="6" t="s">
        <v>377</v>
      </c>
      <c r="D15" s="4" t="s">
        <v>10</v>
      </c>
      <c r="E15" s="6" t="s">
        <v>34</v>
      </c>
      <c r="F15" s="7"/>
      <c r="G15" s="7">
        <v>33000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4"/>
      <c r="B16" s="5">
        <v>44919</v>
      </c>
      <c r="C16" s="6" t="s">
        <v>376</v>
      </c>
      <c r="D16" s="4" t="s">
        <v>6</v>
      </c>
      <c r="E16" s="6"/>
      <c r="F16" s="7">
        <v>1545</v>
      </c>
      <c r="G16" s="7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1"/>
      <c r="B17" s="11"/>
      <c r="C17" s="11" t="s">
        <v>101</v>
      </c>
      <c r="D17" s="11"/>
      <c r="E17" s="11"/>
      <c r="F17" s="12">
        <f>SUM(F4:F16)</f>
        <v>7003036902</v>
      </c>
      <c r="G17" s="12">
        <f>SUM(G4:G16)</f>
        <v>7001166000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1"/>
      <c r="B18" s="11"/>
      <c r="C18" s="11" t="s">
        <v>102</v>
      </c>
      <c r="D18" s="11"/>
      <c r="E18" s="11"/>
      <c r="F18" s="12">
        <v>0</v>
      </c>
      <c r="G18" s="1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1"/>
      <c r="B19" s="11"/>
      <c r="C19" s="11" t="s">
        <v>36</v>
      </c>
      <c r="D19" s="11"/>
      <c r="E19" s="11"/>
      <c r="F19" s="12">
        <f>F17+F18-G17</f>
        <v>1870902</v>
      </c>
      <c r="G19" s="12"/>
      <c r="H19" s="15">
        <v>1870902</v>
      </c>
      <c r="I19" s="16">
        <f>F19-H19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3"/>
      <c r="B20" s="13"/>
      <c r="C20" s="13"/>
      <c r="D20" s="13"/>
      <c r="E20" s="13"/>
      <c r="F20" s="14"/>
      <c r="G20" s="1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"/>
      <c r="B21" s="1"/>
      <c r="C21" s="1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</sheetData>
  <autoFilter ref="A3:G19" xr:uid="{00000000-0009-0000-0000-000003000000}"/>
  <mergeCells count="2">
    <mergeCell ref="A1:G1"/>
    <mergeCell ref="A2:G2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Sheet2!$A:$A</xm:f>
          </x14:formula1>
          <xm:sqref>D3:E1048576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74"/>
  <sheetViews>
    <sheetView workbookViewId="0">
      <selection activeCell="F21" sqref="F21"/>
    </sheetView>
  </sheetViews>
  <sheetFormatPr defaultRowHeight="15" x14ac:dyDescent="0.25"/>
  <cols>
    <col min="1" max="1" width="11.28515625" bestFit="1" customWidth="1"/>
    <col min="2" max="2" width="13.42578125" customWidth="1"/>
    <col min="3" max="3" width="37.85546875" customWidth="1"/>
    <col min="4" max="4" width="14.28515625" customWidth="1"/>
    <col min="5" max="5" width="12" customWidth="1"/>
    <col min="6" max="6" width="18" customWidth="1"/>
    <col min="7" max="7" width="19.7109375" customWidth="1"/>
    <col min="8" max="8" width="14.7109375" customWidth="1"/>
    <col min="9" max="9" width="13.85546875" customWidth="1"/>
  </cols>
  <sheetData>
    <row r="1" spans="1:26" ht="15.75" x14ac:dyDescent="0.25">
      <c r="A1" s="68" t="s">
        <v>44</v>
      </c>
      <c r="B1" s="68"/>
      <c r="C1" s="68"/>
      <c r="D1" s="68"/>
      <c r="E1" s="68"/>
      <c r="F1" s="68"/>
      <c r="G1" s="6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69"/>
      <c r="B2" s="69"/>
      <c r="C2" s="69"/>
      <c r="D2" s="69"/>
      <c r="E2" s="69"/>
      <c r="F2" s="69"/>
      <c r="G2" s="6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15</v>
      </c>
      <c r="F3" s="3" t="s">
        <v>4</v>
      </c>
      <c r="G3" s="3" t="s">
        <v>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6.25" customHeight="1" x14ac:dyDescent="0.25">
      <c r="A4" s="5"/>
      <c r="B4" s="5">
        <v>44699</v>
      </c>
      <c r="C4" s="6" t="s">
        <v>242</v>
      </c>
      <c r="D4" s="4" t="s">
        <v>33</v>
      </c>
      <c r="E4" s="6"/>
      <c r="F4" s="7">
        <v>40000000</v>
      </c>
      <c r="G4" s="7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6.25" customHeight="1" x14ac:dyDescent="0.25">
      <c r="A5" s="5"/>
      <c r="B5" s="5">
        <v>44699</v>
      </c>
      <c r="C5" s="6" t="s">
        <v>400</v>
      </c>
      <c r="D5" s="4" t="s">
        <v>10</v>
      </c>
      <c r="E5" s="6"/>
      <c r="F5" s="7"/>
      <c r="G5" s="7">
        <v>17000000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6.25" customHeight="1" x14ac:dyDescent="0.25">
      <c r="A6" s="5"/>
      <c r="B6" s="5">
        <v>44699</v>
      </c>
      <c r="C6" s="6" t="s">
        <v>401</v>
      </c>
      <c r="D6" s="4" t="s">
        <v>10</v>
      </c>
      <c r="E6" s="6"/>
      <c r="F6" s="7"/>
      <c r="G6" s="7">
        <f>23000000</f>
        <v>23000000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7.25" x14ac:dyDescent="0.25">
      <c r="A7" s="4"/>
      <c r="B7" s="5">
        <v>44792</v>
      </c>
      <c r="C7" s="6" t="s">
        <v>241</v>
      </c>
      <c r="D7" s="4" t="s">
        <v>33</v>
      </c>
      <c r="E7" s="4"/>
      <c r="F7" s="22">
        <v>75000000</v>
      </c>
      <c r="G7" s="2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x14ac:dyDescent="0.25">
      <c r="A8" s="4"/>
      <c r="B8" s="5">
        <v>44792</v>
      </c>
      <c r="C8" s="6" t="s">
        <v>402</v>
      </c>
      <c r="D8" s="4" t="s">
        <v>8</v>
      </c>
      <c r="E8" s="6"/>
      <c r="F8" s="7"/>
      <c r="G8" s="51">
        <v>75000000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x14ac:dyDescent="0.25">
      <c r="A9" s="11"/>
      <c r="B9" s="11"/>
      <c r="C9" s="11" t="s">
        <v>101</v>
      </c>
      <c r="D9" s="11"/>
      <c r="E9" s="11"/>
      <c r="F9" s="12">
        <f>SUM(F4:F8)</f>
        <v>115000000</v>
      </c>
      <c r="G9" s="12">
        <f>SUM(G4:G8)</f>
        <v>115000000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11"/>
      <c r="B10" s="11"/>
      <c r="C10" s="11" t="s">
        <v>102</v>
      </c>
      <c r="D10" s="11"/>
      <c r="E10" s="11"/>
      <c r="F10" s="12"/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x14ac:dyDescent="0.25">
      <c r="A11" s="11"/>
      <c r="B11" s="11"/>
      <c r="C11" s="11" t="s">
        <v>36</v>
      </c>
      <c r="D11" s="11"/>
      <c r="E11" s="11"/>
      <c r="F11" s="12">
        <f>F9+F10-G9</f>
        <v>0</v>
      </c>
      <c r="G11" s="12"/>
      <c r="H11" s="15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x14ac:dyDescent="0.25">
      <c r="A12" s="13"/>
      <c r="B12" s="13"/>
      <c r="C12" s="13"/>
      <c r="D12" s="13"/>
      <c r="E12" s="13"/>
      <c r="F12" s="14"/>
      <c r="G12" s="1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x14ac:dyDescent="0.25">
      <c r="A13" s="1"/>
      <c r="B13" s="1"/>
      <c r="C13" s="1"/>
      <c r="D13" s="1"/>
      <c r="E13" s="1"/>
      <c r="F13" s="2"/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x14ac:dyDescent="0.25">
      <c r="A14" s="1"/>
      <c r="B14" s="1"/>
      <c r="C14" s="1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x14ac:dyDescent="0.25">
      <c r="A15" s="1"/>
      <c r="B15" s="1"/>
      <c r="C15" s="1"/>
      <c r="D15" s="1"/>
      <c r="E15" s="1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1"/>
      <c r="B16" s="1"/>
      <c r="C16" s="1"/>
      <c r="D16" s="1"/>
      <c r="E16" s="1"/>
      <c r="F16" s="2"/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1"/>
      <c r="B17" s="1"/>
      <c r="C17" s="1"/>
      <c r="D17" s="1"/>
      <c r="E17" s="1"/>
      <c r="F17" s="2"/>
      <c r="G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x14ac:dyDescent="0.25">
      <c r="A18" s="1"/>
      <c r="B18" s="1"/>
      <c r="C18" s="1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x14ac:dyDescent="0.25">
      <c r="A19" s="1"/>
      <c r="B19" s="1"/>
      <c r="C19" s="1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x14ac:dyDescent="0.25">
      <c r="A20" s="1"/>
      <c r="B20" s="1"/>
      <c r="C20" s="1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x14ac:dyDescent="0.25">
      <c r="A21" s="1"/>
      <c r="B21" s="1"/>
      <c r="C21" s="1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x14ac:dyDescent="0.25">
      <c r="A22" s="1"/>
      <c r="B22" s="1"/>
      <c r="C22" s="1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x14ac:dyDescent="0.25">
      <c r="A23" s="1"/>
      <c r="B23" s="1"/>
      <c r="C23" s="1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x14ac:dyDescent="0.25">
      <c r="A24" s="1"/>
      <c r="B24" s="1"/>
      <c r="C24" s="1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x14ac:dyDescent="0.25">
      <c r="A25" s="1"/>
      <c r="B25" s="1"/>
      <c r="C25" s="1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x14ac:dyDescent="0.25">
      <c r="A26" s="1"/>
      <c r="B26" s="1"/>
      <c r="C26" s="1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x14ac:dyDescent="0.25">
      <c r="A27" s="1"/>
      <c r="B27" s="1"/>
      <c r="C27" s="1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x14ac:dyDescent="0.25">
      <c r="A28" s="1"/>
      <c r="B28" s="1"/>
      <c r="C28" s="1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1"/>
      <c r="B29" s="1"/>
      <c r="C29" s="1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"/>
      <c r="B30" s="1"/>
      <c r="C30" s="1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"/>
      <c r="B31" s="1"/>
      <c r="C31" s="1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"/>
      <c r="B32" s="1"/>
      <c r="C32" s="1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"/>
      <c r="B33" s="1"/>
      <c r="C33" s="1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"/>
      <c r="B34" s="1"/>
      <c r="C34" s="1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"/>
      <c r="B35" s="1"/>
      <c r="C35" s="1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"/>
      <c r="B36" s="1"/>
      <c r="C36" s="1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"/>
      <c r="B37" s="1"/>
      <c r="C37" s="1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"/>
      <c r="B38" s="1"/>
      <c r="C38" s="1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"/>
      <c r="B39" s="1"/>
      <c r="C39" s="1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"/>
      <c r="B40" s="1"/>
      <c r="C40" s="1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x14ac:dyDescent="0.25">
      <c r="A41" s="1"/>
      <c r="B41" s="1"/>
      <c r="C41" s="1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"/>
      <c r="B42" s="1"/>
      <c r="C42" s="1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"/>
      <c r="B43" s="1"/>
      <c r="C43" s="1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"/>
      <c r="B44" s="1"/>
      <c r="C44" s="1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"/>
      <c r="B45" s="1"/>
      <c r="C45" s="1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"/>
      <c r="B46" s="1"/>
      <c r="C46" s="1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x14ac:dyDescent="0.25">
      <c r="A47" s="1"/>
      <c r="B47" s="1"/>
      <c r="C47" s="1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x14ac:dyDescent="0.25">
      <c r="A48" s="1"/>
      <c r="B48" s="1"/>
      <c r="C48" s="1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x14ac:dyDescent="0.25">
      <c r="A49" s="1"/>
      <c r="B49" s="1"/>
      <c r="C49" s="1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x14ac:dyDescent="0.25">
      <c r="A50" s="1"/>
      <c r="B50" s="1"/>
      <c r="C50" s="1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x14ac:dyDescent="0.25">
      <c r="A51" s="1"/>
      <c r="B51" s="1"/>
      <c r="C51" s="1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x14ac:dyDescent="0.25">
      <c r="A52" s="1"/>
      <c r="B52" s="1"/>
      <c r="C52" s="1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x14ac:dyDescent="0.25">
      <c r="A53" s="1"/>
      <c r="B53" s="1"/>
      <c r="C53" s="1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x14ac:dyDescent="0.25">
      <c r="A54" s="1"/>
      <c r="B54" s="1"/>
      <c r="C54" s="1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x14ac:dyDescent="0.25">
      <c r="A55" s="1"/>
      <c r="B55" s="1"/>
      <c r="C55" s="1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x14ac:dyDescent="0.25">
      <c r="A56" s="1"/>
      <c r="B56" s="1"/>
      <c r="C56" s="1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x14ac:dyDescent="0.25">
      <c r="A57" s="1"/>
      <c r="B57" s="1"/>
      <c r="C57" s="1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x14ac:dyDescent="0.25">
      <c r="A58" s="1"/>
      <c r="B58" s="1"/>
      <c r="C58" s="1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1"/>
      <c r="B59" s="1"/>
      <c r="C59" s="1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x14ac:dyDescent="0.25">
      <c r="A60" s="1"/>
      <c r="B60" s="1"/>
      <c r="C60" s="1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x14ac:dyDescent="0.25">
      <c r="A61" s="1"/>
      <c r="B61" s="1"/>
      <c r="C61" s="1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x14ac:dyDescent="0.25">
      <c r="A62" s="1"/>
      <c r="B62" s="1"/>
      <c r="C62" s="1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x14ac:dyDescent="0.25">
      <c r="A63" s="1"/>
      <c r="B63" s="1"/>
      <c r="C63" s="1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x14ac:dyDescent="0.25">
      <c r="A64" s="1"/>
      <c r="B64" s="1"/>
      <c r="C64" s="1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x14ac:dyDescent="0.25">
      <c r="A65" s="1"/>
      <c r="B65" s="1"/>
      <c r="C65" s="1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x14ac:dyDescent="0.25">
      <c r="A66" s="1"/>
      <c r="B66" s="1"/>
      <c r="C66" s="1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x14ac:dyDescent="0.25">
      <c r="A67" s="1"/>
      <c r="B67" s="1"/>
      <c r="C67" s="1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x14ac:dyDescent="0.25">
      <c r="A68" s="1"/>
      <c r="B68" s="1"/>
      <c r="C68" s="1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x14ac:dyDescent="0.25">
      <c r="A69" s="1"/>
      <c r="B69" s="1"/>
      <c r="C69" s="1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x14ac:dyDescent="0.25">
      <c r="A70" s="1"/>
      <c r="B70" s="1"/>
      <c r="C70" s="1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x14ac:dyDescent="0.25">
      <c r="A71" s="1"/>
      <c r="B71" s="1"/>
      <c r="C71" s="1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x14ac:dyDescent="0.25">
      <c r="A72" s="1"/>
      <c r="B72" s="1"/>
      <c r="C72" s="1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x14ac:dyDescent="0.25">
      <c r="A73" s="1"/>
      <c r="B73" s="1"/>
      <c r="C73" s="1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x14ac:dyDescent="0.25">
      <c r="A74" s="1"/>
      <c r="B74" s="1"/>
      <c r="C74" s="1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x14ac:dyDescent="0.25">
      <c r="A75" s="1"/>
      <c r="B75" s="1"/>
      <c r="C75" s="1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x14ac:dyDescent="0.25">
      <c r="A76" s="1"/>
      <c r="B76" s="1"/>
      <c r="C76" s="1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x14ac:dyDescent="0.25">
      <c r="A77" s="1"/>
      <c r="B77" s="1"/>
      <c r="C77" s="1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x14ac:dyDescent="0.25">
      <c r="A78" s="1"/>
      <c r="B78" s="1"/>
      <c r="C78" s="1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1"/>
      <c r="B79" s="1"/>
      <c r="C79" s="1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1"/>
      <c r="B80" s="1"/>
      <c r="C80" s="1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x14ac:dyDescent="0.25">
      <c r="A81" s="1"/>
      <c r="B81" s="1"/>
      <c r="C81" s="1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x14ac:dyDescent="0.25">
      <c r="A82" s="1"/>
      <c r="B82" s="1"/>
      <c r="C82" s="1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x14ac:dyDescent="0.25">
      <c r="A83" s="1"/>
      <c r="B83" s="1"/>
      <c r="C83" s="1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x14ac:dyDescent="0.25">
      <c r="A84" s="1"/>
      <c r="B84" s="1"/>
      <c r="C84" s="1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x14ac:dyDescent="0.25">
      <c r="A85" s="1"/>
      <c r="B85" s="1"/>
      <c r="C85" s="1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x14ac:dyDescent="0.25">
      <c r="A86" s="1"/>
      <c r="B86" s="1"/>
      <c r="C86" s="1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x14ac:dyDescent="0.25">
      <c r="A87" s="1"/>
      <c r="B87" s="1"/>
      <c r="C87" s="1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x14ac:dyDescent="0.25">
      <c r="A88" s="1"/>
      <c r="B88" s="1"/>
      <c r="C88" s="1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x14ac:dyDescent="0.25">
      <c r="A89" s="1"/>
      <c r="B89" s="1"/>
      <c r="C89" s="1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x14ac:dyDescent="0.25">
      <c r="A90" s="1"/>
      <c r="B90" s="1"/>
      <c r="C90" s="1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x14ac:dyDescent="0.25">
      <c r="A91" s="1"/>
      <c r="B91" s="1"/>
      <c r="C91" s="1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x14ac:dyDescent="0.25">
      <c r="A92" s="1"/>
      <c r="B92" s="1"/>
      <c r="C92" s="1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x14ac:dyDescent="0.25">
      <c r="A93" s="1"/>
      <c r="B93" s="1"/>
      <c r="C93" s="1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1"/>
      <c r="B94" s="1"/>
      <c r="C94" s="1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x14ac:dyDescent="0.25">
      <c r="A95" s="1"/>
      <c r="B95" s="1"/>
      <c r="C95" s="1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x14ac:dyDescent="0.25">
      <c r="A96" s="1"/>
      <c r="B96" s="1"/>
      <c r="C96" s="1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x14ac:dyDescent="0.25">
      <c r="A97" s="1"/>
      <c r="B97" s="1"/>
      <c r="C97" s="1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x14ac:dyDescent="0.25">
      <c r="A98" s="1"/>
      <c r="B98" s="1"/>
      <c r="C98" s="1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x14ac:dyDescent="0.25">
      <c r="A99" s="1"/>
      <c r="B99" s="1"/>
      <c r="C99" s="1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x14ac:dyDescent="0.25">
      <c r="A100" s="1"/>
      <c r="B100" s="1"/>
      <c r="C100" s="1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x14ac:dyDescent="0.25">
      <c r="A101" s="1"/>
      <c r="B101" s="1"/>
      <c r="C101" s="1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x14ac:dyDescent="0.25">
      <c r="A102" s="1"/>
      <c r="B102" s="1"/>
      <c r="C102" s="1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</sheetData>
  <autoFilter ref="A3:G11" xr:uid="{00000000-0009-0000-0000-000005000000}"/>
  <mergeCells count="2">
    <mergeCell ref="A1:G1"/>
    <mergeCell ref="A2:G2"/>
  </mergeCell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Sheet2!$A:$A</xm:f>
          </x14:formula1>
          <xm:sqref>D3:E1048576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4EFC1-14AE-44A4-9401-45B4FA31E06C}">
  <sheetPr filterMode="1"/>
  <dimension ref="A1:Z365"/>
  <sheetViews>
    <sheetView workbookViewId="0">
      <selection activeCell="B288" sqref="B288:F288"/>
    </sheetView>
  </sheetViews>
  <sheetFormatPr defaultRowHeight="15" x14ac:dyDescent="0.25"/>
  <cols>
    <col min="2" max="2" width="17.140625" customWidth="1"/>
    <col min="3" max="3" width="37.85546875" customWidth="1"/>
    <col min="4" max="4" width="16.5703125" customWidth="1"/>
    <col min="5" max="5" width="17.5703125" customWidth="1"/>
    <col min="6" max="6" width="18" customWidth="1"/>
    <col min="7" max="7" width="19.7109375" customWidth="1"/>
    <col min="8" max="8" width="14.7109375" customWidth="1"/>
    <col min="9" max="9" width="15.28515625" bestFit="1" customWidth="1"/>
    <col min="10" max="10" width="16" customWidth="1"/>
  </cols>
  <sheetData>
    <row r="1" spans="1:26" ht="15.75" x14ac:dyDescent="0.25">
      <c r="A1" s="68" t="s">
        <v>39</v>
      </c>
      <c r="B1" s="68"/>
      <c r="C1" s="68"/>
      <c r="D1" s="68"/>
      <c r="E1" s="68"/>
      <c r="F1" s="68"/>
      <c r="G1" s="6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68" t="s">
        <v>42</v>
      </c>
      <c r="B2" s="68"/>
      <c r="C2" s="68"/>
      <c r="D2" s="68"/>
      <c r="E2" s="68"/>
      <c r="F2" s="68"/>
      <c r="G2" s="6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41"/>
      <c r="B3" s="41"/>
      <c r="C3" s="41"/>
      <c r="D3" s="41"/>
      <c r="E3" s="41"/>
      <c r="F3" s="25">
        <f>SUBTOTAL(9,F5:F501)</f>
        <v>2010000000</v>
      </c>
      <c r="G3" s="25">
        <f>SUBTOTAL(9,G5:G501)</f>
        <v>0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15</v>
      </c>
      <c r="F4" s="3" t="s">
        <v>4</v>
      </c>
      <c r="G4" s="3" t="s">
        <v>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.5" hidden="1" x14ac:dyDescent="0.25">
      <c r="A5" s="4" t="s">
        <v>386</v>
      </c>
      <c r="B5" s="5">
        <v>44569</v>
      </c>
      <c r="C5" s="6" t="s">
        <v>133</v>
      </c>
      <c r="D5" s="4" t="s">
        <v>10</v>
      </c>
      <c r="E5" s="6" t="s">
        <v>34</v>
      </c>
      <c r="F5" s="7"/>
      <c r="G5" s="19">
        <v>55000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hidden="1" x14ac:dyDescent="0.25">
      <c r="A6" s="4"/>
      <c r="B6" s="5">
        <v>44569</v>
      </c>
      <c r="C6" s="6" t="s">
        <v>134</v>
      </c>
      <c r="D6" s="4" t="s">
        <v>10</v>
      </c>
      <c r="E6" s="6" t="s">
        <v>34</v>
      </c>
      <c r="F6" s="7"/>
      <c r="G6" s="19">
        <v>55000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hidden="1" x14ac:dyDescent="0.25">
      <c r="A7" s="4"/>
      <c r="B7" s="5">
        <v>44569</v>
      </c>
      <c r="C7" s="6" t="s">
        <v>135</v>
      </c>
      <c r="D7" s="4" t="s">
        <v>10</v>
      </c>
      <c r="E7" s="6" t="s">
        <v>34</v>
      </c>
      <c r="F7" s="7"/>
      <c r="G7" s="19">
        <v>55000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hidden="1" x14ac:dyDescent="0.25">
      <c r="A8" s="4"/>
      <c r="B8" s="5">
        <v>44575</v>
      </c>
      <c r="C8" s="6" t="s">
        <v>136</v>
      </c>
      <c r="D8" s="4" t="s">
        <v>10</v>
      </c>
      <c r="E8" s="6" t="s">
        <v>38</v>
      </c>
      <c r="F8" s="7"/>
      <c r="G8" s="19">
        <v>4500000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hidden="1" x14ac:dyDescent="0.25">
      <c r="A9" s="4"/>
      <c r="B9" s="5">
        <v>44586</v>
      </c>
      <c r="C9" s="6" t="s">
        <v>137</v>
      </c>
      <c r="D9" s="4" t="s">
        <v>10</v>
      </c>
      <c r="E9" s="6" t="s">
        <v>34</v>
      </c>
      <c r="F9" s="7"/>
      <c r="G9" s="19">
        <v>22000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hidden="1" x14ac:dyDescent="0.25">
      <c r="A10" s="4"/>
      <c r="B10" s="5">
        <v>44586</v>
      </c>
      <c r="C10" s="6" t="s">
        <v>160</v>
      </c>
      <c r="D10" s="4" t="s">
        <v>6</v>
      </c>
      <c r="E10" s="6"/>
      <c r="F10" s="7">
        <v>798699</v>
      </c>
      <c r="G10" s="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hidden="1" x14ac:dyDescent="0.25">
      <c r="A11" s="4"/>
      <c r="B11" s="5">
        <v>44588</v>
      </c>
      <c r="C11" s="6" t="s">
        <v>138</v>
      </c>
      <c r="D11" s="4" t="s">
        <v>10</v>
      </c>
      <c r="E11" s="6" t="s">
        <v>14</v>
      </c>
      <c r="F11" s="7"/>
      <c r="G11" s="19">
        <v>15007700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hidden="1" x14ac:dyDescent="0.25">
      <c r="A12" s="4"/>
      <c r="B12" s="5">
        <v>44588</v>
      </c>
      <c r="C12" s="6" t="s">
        <v>139</v>
      </c>
      <c r="D12" s="4" t="s">
        <v>8</v>
      </c>
      <c r="E12" s="6"/>
      <c r="F12" s="7"/>
      <c r="G12" s="19">
        <v>2007700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hidden="1" x14ac:dyDescent="0.25">
      <c r="A13" s="4"/>
      <c r="B13" s="5">
        <v>44588</v>
      </c>
      <c r="C13" s="6" t="s">
        <v>140</v>
      </c>
      <c r="D13" s="4" t="s">
        <v>8</v>
      </c>
      <c r="E13" s="6"/>
      <c r="F13" s="7"/>
      <c r="G13" s="19">
        <v>2020900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hidden="1" x14ac:dyDescent="0.25">
      <c r="A14" s="4"/>
      <c r="B14" s="5">
        <v>44223</v>
      </c>
      <c r="C14" s="6" t="s">
        <v>141</v>
      </c>
      <c r="D14" s="4" t="s">
        <v>8</v>
      </c>
      <c r="E14" s="6"/>
      <c r="F14" s="7"/>
      <c r="G14" s="19">
        <v>2020900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.5" hidden="1" x14ac:dyDescent="0.25">
      <c r="A15" s="4"/>
      <c r="B15" s="5">
        <v>44223</v>
      </c>
      <c r="C15" s="6" t="s">
        <v>142</v>
      </c>
      <c r="D15" s="4" t="s">
        <v>8</v>
      </c>
      <c r="E15" s="6"/>
      <c r="F15" s="7"/>
      <c r="G15" s="19">
        <v>2020900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hidden="1" x14ac:dyDescent="0.25">
      <c r="A16" s="4"/>
      <c r="B16" s="5">
        <v>44223</v>
      </c>
      <c r="C16" s="6" t="s">
        <v>143</v>
      </c>
      <c r="D16" s="4" t="s">
        <v>8</v>
      </c>
      <c r="E16" s="6"/>
      <c r="F16" s="7"/>
      <c r="G16" s="19">
        <v>3020900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hidden="1" x14ac:dyDescent="0.25">
      <c r="A17" s="4"/>
      <c r="B17" s="8">
        <v>44588</v>
      </c>
      <c r="C17" s="17" t="s">
        <v>144</v>
      </c>
      <c r="D17" s="9" t="s">
        <v>419</v>
      </c>
      <c r="E17" s="17" t="s">
        <v>30</v>
      </c>
      <c r="F17" s="10"/>
      <c r="G17" s="33">
        <v>15020900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hidden="1" x14ac:dyDescent="0.25">
      <c r="A18" s="4"/>
      <c r="B18" s="5">
        <v>44588</v>
      </c>
      <c r="C18" s="6" t="s">
        <v>383</v>
      </c>
      <c r="D18" s="4" t="s">
        <v>27</v>
      </c>
      <c r="E18" s="6"/>
      <c r="F18" s="7"/>
      <c r="G18" s="7">
        <v>1000000000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hidden="1" x14ac:dyDescent="0.25">
      <c r="A19" s="4"/>
      <c r="B19" s="5">
        <v>44588</v>
      </c>
      <c r="C19" s="6" t="s">
        <v>121</v>
      </c>
      <c r="D19" s="4" t="s">
        <v>10</v>
      </c>
      <c r="E19" s="6" t="s">
        <v>34</v>
      </c>
      <c r="F19" s="7"/>
      <c r="G19" s="7">
        <v>297000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1.5" hidden="1" x14ac:dyDescent="0.25">
      <c r="A20" s="4"/>
      <c r="B20" s="5">
        <v>44588</v>
      </c>
      <c r="C20" s="6" t="s">
        <v>384</v>
      </c>
      <c r="D20" s="4" t="s">
        <v>27</v>
      </c>
      <c r="E20" s="6"/>
      <c r="F20" s="7"/>
      <c r="G20" s="7">
        <v>1000000000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1.5" hidden="1" x14ac:dyDescent="0.25">
      <c r="A21" s="4"/>
      <c r="B21" s="5">
        <v>44588</v>
      </c>
      <c r="C21" s="6" t="s">
        <v>383</v>
      </c>
      <c r="D21" s="4" t="s">
        <v>8</v>
      </c>
      <c r="E21" s="6"/>
      <c r="F21" s="7"/>
      <c r="G21" s="7">
        <v>297000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hidden="1" customHeight="1" x14ac:dyDescent="0.25">
      <c r="A22" s="4"/>
      <c r="B22" s="5">
        <v>44588</v>
      </c>
      <c r="C22" s="6" t="s">
        <v>121</v>
      </c>
      <c r="D22" s="4" t="s">
        <v>10</v>
      </c>
      <c r="E22" s="6" t="s">
        <v>34</v>
      </c>
      <c r="F22" s="7"/>
      <c r="G22" s="7">
        <v>55000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1.5" hidden="1" x14ac:dyDescent="0.25">
      <c r="A23" s="4"/>
      <c r="B23" s="5">
        <v>44611</v>
      </c>
      <c r="C23" s="6" t="s">
        <v>146</v>
      </c>
      <c r="D23" s="4" t="s">
        <v>10</v>
      </c>
      <c r="E23" s="6" t="s">
        <v>34</v>
      </c>
      <c r="F23" s="7"/>
      <c r="G23" s="7">
        <v>55000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.5" hidden="1" x14ac:dyDescent="0.25">
      <c r="A24" s="4"/>
      <c r="B24" s="5">
        <v>44611</v>
      </c>
      <c r="C24" s="6" t="s">
        <v>147</v>
      </c>
      <c r="D24" s="4" t="s">
        <v>10</v>
      </c>
      <c r="E24" s="6" t="s">
        <v>34</v>
      </c>
      <c r="F24" s="7"/>
      <c r="G24" s="7">
        <v>55000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.5" hidden="1" x14ac:dyDescent="0.25">
      <c r="A25" s="20"/>
      <c r="B25" s="5">
        <v>44615</v>
      </c>
      <c r="C25" s="6" t="s">
        <v>148</v>
      </c>
      <c r="D25" s="4" t="s">
        <v>419</v>
      </c>
      <c r="E25" s="6"/>
      <c r="F25" s="7"/>
      <c r="G25" s="7">
        <v>150024750</v>
      </c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hidden="1" x14ac:dyDescent="0.25">
      <c r="A26" s="4"/>
      <c r="B26" s="5">
        <v>44617</v>
      </c>
      <c r="C26" s="6" t="s">
        <v>149</v>
      </c>
      <c r="D26" s="4" t="s">
        <v>10</v>
      </c>
      <c r="E26" s="6" t="s">
        <v>34</v>
      </c>
      <c r="F26" s="7"/>
      <c r="G26" s="7">
        <v>22000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hidden="1" x14ac:dyDescent="0.25">
      <c r="A27" s="4"/>
      <c r="B27" s="5">
        <v>44617</v>
      </c>
      <c r="C27" s="6" t="s">
        <v>160</v>
      </c>
      <c r="D27" s="4" t="s">
        <v>6</v>
      </c>
      <c r="E27" s="6"/>
      <c r="F27" s="7">
        <v>663996</v>
      </c>
      <c r="G27" s="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hidden="1" x14ac:dyDescent="0.25">
      <c r="A28" s="4"/>
      <c r="B28" s="5">
        <v>44620</v>
      </c>
      <c r="C28" s="6" t="s">
        <v>150</v>
      </c>
      <c r="D28" s="4" t="s">
        <v>10</v>
      </c>
      <c r="E28" s="6" t="s">
        <v>14</v>
      </c>
      <c r="F28" s="7"/>
      <c r="G28" s="7">
        <v>15007700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hidden="1" x14ac:dyDescent="0.25">
      <c r="A29" s="4"/>
      <c r="B29" s="5">
        <v>44620</v>
      </c>
      <c r="C29" s="4" t="s">
        <v>151</v>
      </c>
      <c r="D29" s="4" t="s">
        <v>8</v>
      </c>
      <c r="E29" s="4"/>
      <c r="F29" s="7"/>
      <c r="G29" s="7">
        <v>2020900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hidden="1" x14ac:dyDescent="0.25">
      <c r="A30" s="4"/>
      <c r="B30" s="5">
        <v>44620</v>
      </c>
      <c r="C30" s="4" t="s">
        <v>152</v>
      </c>
      <c r="D30" s="4" t="s">
        <v>8</v>
      </c>
      <c r="E30" s="4"/>
      <c r="F30" s="7"/>
      <c r="G30" s="7">
        <v>2007700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1.5" hidden="1" x14ac:dyDescent="0.25">
      <c r="A31" s="4"/>
      <c r="B31" s="5">
        <v>44620</v>
      </c>
      <c r="C31" s="6" t="s">
        <v>153</v>
      </c>
      <c r="D31" s="4" t="s">
        <v>8</v>
      </c>
      <c r="E31" s="6"/>
      <c r="F31" s="7"/>
      <c r="G31" s="7">
        <v>3020900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hidden="1" x14ac:dyDescent="0.25">
      <c r="A32" s="4"/>
      <c r="B32" s="5">
        <v>44620</v>
      </c>
      <c r="C32" s="6" t="s">
        <v>154</v>
      </c>
      <c r="D32" s="4" t="s">
        <v>8</v>
      </c>
      <c r="E32" s="4"/>
      <c r="F32" s="7"/>
      <c r="G32" s="7">
        <v>2020900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hidden="1" x14ac:dyDescent="0.25">
      <c r="A33" s="4"/>
      <c r="B33" s="5">
        <v>44620</v>
      </c>
      <c r="C33" s="6" t="s">
        <v>155</v>
      </c>
      <c r="D33" s="4" t="s">
        <v>8</v>
      </c>
      <c r="E33" s="6"/>
      <c r="F33" s="7"/>
      <c r="G33" s="7">
        <v>2020900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1.5" hidden="1" x14ac:dyDescent="0.25">
      <c r="A34" s="4"/>
      <c r="B34" s="5">
        <v>44637</v>
      </c>
      <c r="C34" s="6" t="s">
        <v>189</v>
      </c>
      <c r="D34" s="4" t="s">
        <v>10</v>
      </c>
      <c r="E34" s="6" t="s">
        <v>34</v>
      </c>
      <c r="F34" s="7"/>
      <c r="G34" s="7">
        <v>55000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1.5" hidden="1" x14ac:dyDescent="0.25">
      <c r="A35" s="4"/>
      <c r="B35" s="5">
        <v>44637</v>
      </c>
      <c r="C35" s="6" t="s">
        <v>190</v>
      </c>
      <c r="D35" s="4" t="s">
        <v>10</v>
      </c>
      <c r="E35" s="6" t="s">
        <v>34</v>
      </c>
      <c r="F35" s="7"/>
      <c r="G35" s="7">
        <v>55000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1.5" hidden="1" x14ac:dyDescent="0.25">
      <c r="A36" s="4"/>
      <c r="B36" s="5">
        <v>44637</v>
      </c>
      <c r="C36" s="6" t="s">
        <v>191</v>
      </c>
      <c r="D36" s="4" t="s">
        <v>10</v>
      </c>
      <c r="E36" s="6" t="s">
        <v>34</v>
      </c>
      <c r="F36" s="7"/>
      <c r="G36" s="7">
        <v>55000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hidden="1" x14ac:dyDescent="0.25">
      <c r="A37" s="4"/>
      <c r="B37" s="5">
        <v>44645</v>
      </c>
      <c r="C37" s="4" t="s">
        <v>159</v>
      </c>
      <c r="D37" s="4" t="s">
        <v>10</v>
      </c>
      <c r="E37" s="4" t="s">
        <v>34</v>
      </c>
      <c r="F37" s="7"/>
      <c r="G37" s="7">
        <v>22000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hidden="1" x14ac:dyDescent="0.25">
      <c r="A38" s="4"/>
      <c r="B38" s="5">
        <v>44645</v>
      </c>
      <c r="C38" s="4" t="s">
        <v>160</v>
      </c>
      <c r="D38" s="4" t="s">
        <v>6</v>
      </c>
      <c r="E38" s="4"/>
      <c r="F38" s="7">
        <v>554491</v>
      </c>
      <c r="G38" s="7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1.5" hidden="1" x14ac:dyDescent="0.25">
      <c r="A39" s="4"/>
      <c r="B39" s="5">
        <v>44651</v>
      </c>
      <c r="C39" s="6" t="s">
        <v>161</v>
      </c>
      <c r="D39" s="4" t="s">
        <v>8</v>
      </c>
      <c r="E39" s="6"/>
      <c r="F39" s="7"/>
      <c r="G39" s="7">
        <v>2007700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1.5" hidden="1" x14ac:dyDescent="0.25">
      <c r="A40" s="4"/>
      <c r="B40" s="5">
        <v>44651</v>
      </c>
      <c r="C40" s="6" t="s">
        <v>161</v>
      </c>
      <c r="D40" s="4" t="s">
        <v>8</v>
      </c>
      <c r="E40" s="6"/>
      <c r="F40" s="7"/>
      <c r="G40" s="7">
        <v>2020900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hidden="1" x14ac:dyDescent="0.25">
      <c r="A41" s="4"/>
      <c r="B41" s="5">
        <v>44651</v>
      </c>
      <c r="C41" s="6" t="s">
        <v>162</v>
      </c>
      <c r="D41" s="4" t="s">
        <v>10</v>
      </c>
      <c r="E41" s="6" t="s">
        <v>14</v>
      </c>
      <c r="F41" s="7"/>
      <c r="G41" s="7">
        <v>15007700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hidden="1" x14ac:dyDescent="0.25">
      <c r="A42" s="4"/>
      <c r="B42" s="5">
        <v>44651</v>
      </c>
      <c r="C42" s="6" t="s">
        <v>163</v>
      </c>
      <c r="D42" s="4" t="s">
        <v>8</v>
      </c>
      <c r="E42" s="4" t="s">
        <v>8</v>
      </c>
      <c r="F42" s="7"/>
      <c r="G42" s="7">
        <v>2020900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1.5" hidden="1" x14ac:dyDescent="0.25">
      <c r="A43" s="4"/>
      <c r="B43" s="5">
        <v>44651</v>
      </c>
      <c r="C43" s="6" t="s">
        <v>164</v>
      </c>
      <c r="D43" s="4" t="s">
        <v>8</v>
      </c>
      <c r="E43" s="4" t="s">
        <v>8</v>
      </c>
      <c r="F43" s="7"/>
      <c r="G43" s="7">
        <v>3020900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hidden="1" x14ac:dyDescent="0.25">
      <c r="A44" s="4"/>
      <c r="B44" s="5">
        <v>44651</v>
      </c>
      <c r="C44" s="6" t="s">
        <v>165</v>
      </c>
      <c r="D44" s="4" t="s">
        <v>8</v>
      </c>
      <c r="E44" s="4" t="s">
        <v>8</v>
      </c>
      <c r="F44" s="7"/>
      <c r="G44" s="7">
        <v>2020900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hidden="1" x14ac:dyDescent="0.25">
      <c r="A45" s="4"/>
      <c r="B45" s="5">
        <v>44669</v>
      </c>
      <c r="C45" s="6" t="s">
        <v>166</v>
      </c>
      <c r="D45" s="4" t="s">
        <v>8</v>
      </c>
      <c r="E45" s="4" t="s">
        <v>8</v>
      </c>
      <c r="F45" s="7"/>
      <c r="G45" s="7">
        <v>3020900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1.5" hidden="1" x14ac:dyDescent="0.25">
      <c r="A46" s="9"/>
      <c r="B46" s="8">
        <v>44669</v>
      </c>
      <c r="C46" s="17" t="s">
        <v>167</v>
      </c>
      <c r="D46" s="9" t="s">
        <v>417</v>
      </c>
      <c r="E46" s="9" t="s">
        <v>417</v>
      </c>
      <c r="F46" s="10"/>
      <c r="G46" s="10">
        <v>268044220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hidden="1" x14ac:dyDescent="0.25">
      <c r="A47" s="4"/>
      <c r="B47" s="5">
        <v>44670</v>
      </c>
      <c r="C47" s="4" t="s">
        <v>168</v>
      </c>
      <c r="D47" s="4" t="s">
        <v>10</v>
      </c>
      <c r="E47" s="4" t="s">
        <v>38</v>
      </c>
      <c r="F47" s="7"/>
      <c r="G47" s="7">
        <v>4500000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1.5" hidden="1" x14ac:dyDescent="0.25">
      <c r="A48" s="4"/>
      <c r="B48" s="5">
        <v>44670</v>
      </c>
      <c r="C48" s="6" t="s">
        <v>156</v>
      </c>
      <c r="D48" s="4" t="s">
        <v>10</v>
      </c>
      <c r="E48" s="6" t="s">
        <v>34</v>
      </c>
      <c r="F48" s="7"/>
      <c r="G48" s="7">
        <v>55000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1.5" hidden="1" x14ac:dyDescent="0.25">
      <c r="A49" s="4"/>
      <c r="B49" s="5">
        <v>44670</v>
      </c>
      <c r="C49" s="6" t="s">
        <v>157</v>
      </c>
      <c r="D49" s="4" t="s">
        <v>10</v>
      </c>
      <c r="E49" s="6" t="s">
        <v>34</v>
      </c>
      <c r="F49" s="7"/>
      <c r="G49" s="7">
        <v>55000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1.5" hidden="1" x14ac:dyDescent="0.25">
      <c r="A50" s="4"/>
      <c r="B50" s="5">
        <v>44670</v>
      </c>
      <c r="C50" s="6" t="s">
        <v>158</v>
      </c>
      <c r="D50" s="4" t="s">
        <v>10</v>
      </c>
      <c r="E50" s="6" t="s">
        <v>34</v>
      </c>
      <c r="F50" s="7"/>
      <c r="G50" s="7">
        <v>55000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hidden="1" x14ac:dyDescent="0.25">
      <c r="A51" s="4"/>
      <c r="B51" s="5">
        <v>44676</v>
      </c>
      <c r="C51" s="4" t="s">
        <v>159</v>
      </c>
      <c r="D51" s="4" t="s">
        <v>10</v>
      </c>
      <c r="E51" s="4" t="s">
        <v>34</v>
      </c>
      <c r="F51" s="7"/>
      <c r="G51" s="7">
        <v>22000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hidden="1" x14ac:dyDescent="0.25">
      <c r="A52" s="4"/>
      <c r="B52" s="5">
        <v>44676</v>
      </c>
      <c r="C52" s="6" t="s">
        <v>160</v>
      </c>
      <c r="D52" s="4" t="s">
        <v>6</v>
      </c>
      <c r="E52" s="6"/>
      <c r="F52" s="7">
        <v>599371</v>
      </c>
      <c r="G52" s="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hidden="1" x14ac:dyDescent="0.25">
      <c r="A53" s="4"/>
      <c r="B53" s="5">
        <v>44685</v>
      </c>
      <c r="C53" s="6" t="s">
        <v>172</v>
      </c>
      <c r="D53" s="4" t="s">
        <v>8</v>
      </c>
      <c r="E53" s="4"/>
      <c r="F53" s="7"/>
      <c r="G53" s="7">
        <v>2020900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hidden="1" x14ac:dyDescent="0.25">
      <c r="A54" s="4"/>
      <c r="B54" s="5">
        <v>44685</v>
      </c>
      <c r="C54" s="4" t="s">
        <v>173</v>
      </c>
      <c r="D54" s="4" t="s">
        <v>8</v>
      </c>
      <c r="E54" s="6"/>
      <c r="F54" s="7"/>
      <c r="G54" s="7">
        <v>2020900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1.5" hidden="1" x14ac:dyDescent="0.25">
      <c r="A55" s="4"/>
      <c r="B55" s="5">
        <v>44685</v>
      </c>
      <c r="C55" s="6" t="s">
        <v>174</v>
      </c>
      <c r="D55" s="4" t="s">
        <v>8</v>
      </c>
      <c r="E55" s="6"/>
      <c r="F55" s="7"/>
      <c r="G55" s="7">
        <v>3020900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hidden="1" x14ac:dyDescent="0.25">
      <c r="A56" s="4"/>
      <c r="B56" s="5">
        <v>44685</v>
      </c>
      <c r="C56" s="6" t="s">
        <v>175</v>
      </c>
      <c r="D56" s="4" t="s">
        <v>10</v>
      </c>
      <c r="E56" s="6" t="s">
        <v>14</v>
      </c>
      <c r="F56" s="7"/>
      <c r="G56" s="7">
        <v>15007700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1.5" hidden="1" x14ac:dyDescent="0.25">
      <c r="A57" s="4"/>
      <c r="B57" s="5">
        <v>44685</v>
      </c>
      <c r="C57" s="6" t="s">
        <v>176</v>
      </c>
      <c r="D57" s="4" t="s">
        <v>8</v>
      </c>
      <c r="E57" s="6"/>
      <c r="F57" s="7"/>
      <c r="G57" s="7">
        <v>2007700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hidden="1" x14ac:dyDescent="0.25">
      <c r="A58" s="4"/>
      <c r="B58" s="5">
        <v>44685</v>
      </c>
      <c r="C58" s="6" t="s">
        <v>177</v>
      </c>
      <c r="D58" s="4" t="s">
        <v>8</v>
      </c>
      <c r="E58" s="4"/>
      <c r="F58" s="7"/>
      <c r="G58" s="7">
        <v>2020900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x14ac:dyDescent="0.25">
      <c r="A59" s="4"/>
      <c r="B59" s="5">
        <v>44686</v>
      </c>
      <c r="C59" s="6" t="s">
        <v>178</v>
      </c>
      <c r="D59" s="4" t="s">
        <v>421</v>
      </c>
      <c r="E59" s="6"/>
      <c r="F59" s="7">
        <v>10000000</v>
      </c>
      <c r="G59" s="7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47.25" hidden="1" x14ac:dyDescent="0.25">
      <c r="A60" s="4"/>
      <c r="B60" s="5">
        <v>44687</v>
      </c>
      <c r="C60" s="6" t="s">
        <v>179</v>
      </c>
      <c r="D60" s="4" t="s">
        <v>422</v>
      </c>
      <c r="E60" s="6"/>
      <c r="F60" s="7">
        <v>7000000</v>
      </c>
      <c r="G60" s="7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1.5" hidden="1" x14ac:dyDescent="0.25">
      <c r="A61" s="4"/>
      <c r="B61" s="5">
        <v>44695</v>
      </c>
      <c r="C61" s="6" t="s">
        <v>169</v>
      </c>
      <c r="D61" s="4" t="s">
        <v>10</v>
      </c>
      <c r="E61" s="6" t="s">
        <v>34</v>
      </c>
      <c r="F61" s="7"/>
      <c r="G61" s="7">
        <v>55000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1.5" hidden="1" x14ac:dyDescent="0.25">
      <c r="A62" s="4"/>
      <c r="B62" s="5">
        <v>44695</v>
      </c>
      <c r="C62" s="6" t="s">
        <v>170</v>
      </c>
      <c r="D62" s="4" t="s">
        <v>10</v>
      </c>
      <c r="E62" s="6" t="s">
        <v>34</v>
      </c>
      <c r="F62" s="7"/>
      <c r="G62" s="7">
        <v>55000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1.5" hidden="1" x14ac:dyDescent="0.25">
      <c r="A63" s="4"/>
      <c r="B63" s="5">
        <v>44695</v>
      </c>
      <c r="C63" s="6" t="s">
        <v>171</v>
      </c>
      <c r="D63" s="4" t="s">
        <v>10</v>
      </c>
      <c r="E63" s="6" t="s">
        <v>34</v>
      </c>
      <c r="F63" s="7"/>
      <c r="G63" s="7">
        <v>55000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hidden="1" x14ac:dyDescent="0.25">
      <c r="A64" s="4"/>
      <c r="B64" s="8">
        <v>44699</v>
      </c>
      <c r="C64" s="17" t="s">
        <v>242</v>
      </c>
      <c r="D64" s="9" t="s">
        <v>33</v>
      </c>
      <c r="E64" s="17"/>
      <c r="F64" s="10"/>
      <c r="G64" s="10">
        <v>40000000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hidden="1" x14ac:dyDescent="0.25">
      <c r="A65" s="4"/>
      <c r="B65" s="5">
        <v>44706</v>
      </c>
      <c r="C65" s="6" t="s">
        <v>160</v>
      </c>
      <c r="D65" s="4" t="s">
        <v>6</v>
      </c>
      <c r="E65" s="4"/>
      <c r="F65" s="7">
        <v>541463</v>
      </c>
      <c r="G65" s="7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hidden="1" x14ac:dyDescent="0.25">
      <c r="A66" s="4"/>
      <c r="B66" s="5">
        <v>44714</v>
      </c>
      <c r="C66" s="6" t="s">
        <v>183</v>
      </c>
      <c r="D66" s="4" t="s">
        <v>8</v>
      </c>
      <c r="E66" s="4"/>
      <c r="F66" s="7"/>
      <c r="G66" s="7">
        <v>2020900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hidden="1" x14ac:dyDescent="0.25">
      <c r="A67" s="4"/>
      <c r="B67" s="5">
        <v>44714</v>
      </c>
      <c r="C67" s="6" t="s">
        <v>184</v>
      </c>
      <c r="D67" s="4" t="s">
        <v>10</v>
      </c>
      <c r="E67" s="6" t="s">
        <v>14</v>
      </c>
      <c r="F67" s="7"/>
      <c r="G67" s="7">
        <v>15007700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1.5" hidden="1" x14ac:dyDescent="0.25">
      <c r="A68" s="4"/>
      <c r="B68" s="5">
        <v>44714</v>
      </c>
      <c r="C68" s="6" t="s">
        <v>185</v>
      </c>
      <c r="D68" s="4" t="s">
        <v>8</v>
      </c>
      <c r="E68" s="4"/>
      <c r="F68" s="7"/>
      <c r="G68" s="7">
        <v>2020900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1.5" hidden="1" x14ac:dyDescent="0.25">
      <c r="A69" s="4"/>
      <c r="B69" s="5">
        <v>44714</v>
      </c>
      <c r="C69" s="6" t="s">
        <v>186</v>
      </c>
      <c r="D69" s="4" t="s">
        <v>8</v>
      </c>
      <c r="E69" s="6"/>
      <c r="F69" s="7"/>
      <c r="G69" s="7">
        <v>2007700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1.5" hidden="1" x14ac:dyDescent="0.25">
      <c r="A70" s="4"/>
      <c r="B70" s="5">
        <v>44714</v>
      </c>
      <c r="C70" s="6" t="s">
        <v>187</v>
      </c>
      <c r="D70" s="4" t="s">
        <v>8</v>
      </c>
      <c r="E70" s="6"/>
      <c r="F70" s="7"/>
      <c r="G70" s="7">
        <v>3020900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hidden="1" x14ac:dyDescent="0.25">
      <c r="A71" s="4"/>
      <c r="B71" s="5">
        <v>44714</v>
      </c>
      <c r="C71" s="6" t="s">
        <v>188</v>
      </c>
      <c r="D71" s="4" t="s">
        <v>8</v>
      </c>
      <c r="E71" s="4"/>
      <c r="F71" s="7"/>
      <c r="G71" s="7">
        <v>2020900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1.5" hidden="1" x14ac:dyDescent="0.25">
      <c r="A72" s="4"/>
      <c r="B72" s="5">
        <v>44716</v>
      </c>
      <c r="C72" s="6" t="s">
        <v>180</v>
      </c>
      <c r="D72" s="4" t="s">
        <v>10</v>
      </c>
      <c r="E72" s="6" t="s">
        <v>34</v>
      </c>
      <c r="F72" s="7"/>
      <c r="G72" s="7">
        <v>55000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1.5" hidden="1" x14ac:dyDescent="0.25">
      <c r="A73" s="4"/>
      <c r="B73" s="5">
        <v>44716</v>
      </c>
      <c r="C73" s="6" t="s">
        <v>181</v>
      </c>
      <c r="D73" s="4" t="s">
        <v>10</v>
      </c>
      <c r="E73" s="6" t="s">
        <v>34</v>
      </c>
      <c r="F73" s="7"/>
      <c r="G73" s="7">
        <v>55000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1.5" hidden="1" x14ac:dyDescent="0.25">
      <c r="A74" s="4"/>
      <c r="B74" s="5">
        <v>44716</v>
      </c>
      <c r="C74" s="6" t="s">
        <v>182</v>
      </c>
      <c r="D74" s="4" t="s">
        <v>10</v>
      </c>
      <c r="E74" s="6" t="s">
        <v>34</v>
      </c>
      <c r="F74" s="7"/>
      <c r="G74" s="7">
        <v>55000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47.25" hidden="1" x14ac:dyDescent="0.25">
      <c r="A75" s="4"/>
      <c r="B75" s="5">
        <v>44719</v>
      </c>
      <c r="C75" s="6" t="s">
        <v>192</v>
      </c>
      <c r="D75" s="4" t="s">
        <v>419</v>
      </c>
      <c r="E75" s="4" t="s">
        <v>30</v>
      </c>
      <c r="F75" s="7"/>
      <c r="G75" s="7">
        <v>35432665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1.5" hidden="1" x14ac:dyDescent="0.25">
      <c r="A76" s="4"/>
      <c r="B76" s="5">
        <v>44725</v>
      </c>
      <c r="C76" s="6" t="s">
        <v>193</v>
      </c>
      <c r="D76" s="4" t="s">
        <v>419</v>
      </c>
      <c r="E76" s="4"/>
      <c r="F76" s="7"/>
      <c r="G76" s="7">
        <v>23780900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hidden="1" x14ac:dyDescent="0.25">
      <c r="A77" s="4"/>
      <c r="B77" s="5">
        <v>44737</v>
      </c>
      <c r="C77" s="6" t="s">
        <v>160</v>
      </c>
      <c r="D77" s="4" t="s">
        <v>6</v>
      </c>
      <c r="E77" s="4"/>
      <c r="F77" s="7">
        <v>545682</v>
      </c>
      <c r="G77" s="7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1.5" hidden="1" x14ac:dyDescent="0.25">
      <c r="A78" s="4"/>
      <c r="B78" s="21">
        <v>44751</v>
      </c>
      <c r="C78" s="38" t="s">
        <v>194</v>
      </c>
      <c r="D78" s="20" t="s">
        <v>10</v>
      </c>
      <c r="E78" s="38" t="s">
        <v>34</v>
      </c>
      <c r="F78" s="22"/>
      <c r="G78" s="22">
        <v>55000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1.5" hidden="1" x14ac:dyDescent="0.25">
      <c r="A79" s="4"/>
      <c r="B79" s="21">
        <v>44751</v>
      </c>
      <c r="C79" s="38" t="s">
        <v>195</v>
      </c>
      <c r="D79" s="20" t="s">
        <v>10</v>
      </c>
      <c r="E79" s="38" t="s">
        <v>34</v>
      </c>
      <c r="F79" s="22"/>
      <c r="G79" s="22">
        <v>55000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1.5" hidden="1" x14ac:dyDescent="0.25">
      <c r="A80" s="4"/>
      <c r="B80" s="21">
        <v>44751</v>
      </c>
      <c r="C80" s="38" t="s">
        <v>196</v>
      </c>
      <c r="D80" s="20" t="s">
        <v>10</v>
      </c>
      <c r="E80" s="38" t="s">
        <v>34</v>
      </c>
      <c r="F80" s="22"/>
      <c r="G80" s="22">
        <v>55000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hidden="1" x14ac:dyDescent="0.25">
      <c r="A81" s="4"/>
      <c r="B81" s="21">
        <v>44754</v>
      </c>
      <c r="C81" s="38" t="s">
        <v>197</v>
      </c>
      <c r="D81" s="20" t="s">
        <v>10</v>
      </c>
      <c r="E81" s="20" t="s">
        <v>38</v>
      </c>
      <c r="F81" s="22"/>
      <c r="G81" s="22">
        <v>3000000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hidden="1" x14ac:dyDescent="0.25">
      <c r="A82" s="4"/>
      <c r="B82" s="5">
        <v>44767</v>
      </c>
      <c r="C82" s="6" t="s">
        <v>160</v>
      </c>
      <c r="D82" s="4" t="s">
        <v>6</v>
      </c>
      <c r="E82" s="4"/>
      <c r="F82" s="22">
        <v>521987</v>
      </c>
      <c r="G82" s="2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hidden="1" x14ac:dyDescent="0.25">
      <c r="A83" s="4"/>
      <c r="B83" s="5">
        <v>44778</v>
      </c>
      <c r="C83" s="6" t="s">
        <v>198</v>
      </c>
      <c r="D83" s="4" t="s">
        <v>419</v>
      </c>
      <c r="E83" s="4" t="s">
        <v>30</v>
      </c>
      <c r="F83" s="22"/>
      <c r="G83" s="22">
        <v>100022000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hidden="1" x14ac:dyDescent="0.25">
      <c r="A84" s="4"/>
      <c r="B84" s="5">
        <v>44778</v>
      </c>
      <c r="C84" s="6" t="s">
        <v>372</v>
      </c>
      <c r="D84" s="4" t="s">
        <v>10</v>
      </c>
      <c r="E84" s="6" t="s">
        <v>14</v>
      </c>
      <c r="F84" s="22"/>
      <c r="G84" s="22">
        <v>30007700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1.5" hidden="1" x14ac:dyDescent="0.25">
      <c r="A85" s="4"/>
      <c r="B85" s="5">
        <v>44779</v>
      </c>
      <c r="C85" s="38" t="s">
        <v>199</v>
      </c>
      <c r="D85" s="20" t="s">
        <v>10</v>
      </c>
      <c r="E85" s="38" t="s">
        <v>34</v>
      </c>
      <c r="F85" s="22"/>
      <c r="G85" s="22">
        <v>55000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1.5" hidden="1" x14ac:dyDescent="0.25">
      <c r="A86" s="4"/>
      <c r="B86" s="5">
        <v>44779</v>
      </c>
      <c r="C86" s="38" t="s">
        <v>200</v>
      </c>
      <c r="D86" s="20" t="s">
        <v>10</v>
      </c>
      <c r="E86" s="38" t="s">
        <v>34</v>
      </c>
      <c r="F86" s="22"/>
      <c r="G86" s="22">
        <v>55000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1.5" hidden="1" x14ac:dyDescent="0.25">
      <c r="A87" s="4"/>
      <c r="B87" s="5">
        <v>44779</v>
      </c>
      <c r="C87" s="38" t="s">
        <v>201</v>
      </c>
      <c r="D87" s="20" t="s">
        <v>10</v>
      </c>
      <c r="E87" s="38" t="s">
        <v>34</v>
      </c>
      <c r="F87" s="22"/>
      <c r="G87" s="22">
        <v>55000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hidden="1" x14ac:dyDescent="0.25">
      <c r="A88" s="4"/>
      <c r="B88" s="5">
        <v>44788</v>
      </c>
      <c r="C88" s="6" t="s">
        <v>202</v>
      </c>
      <c r="D88" s="4" t="s">
        <v>422</v>
      </c>
      <c r="E88" s="4"/>
      <c r="F88" s="22">
        <v>50000000</v>
      </c>
      <c r="G88" s="2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1.5" hidden="1" x14ac:dyDescent="0.25">
      <c r="A89" s="4"/>
      <c r="B89" s="5">
        <v>44789</v>
      </c>
      <c r="C89" s="6" t="s">
        <v>203</v>
      </c>
      <c r="D89" s="4" t="s">
        <v>422</v>
      </c>
      <c r="E89" s="4"/>
      <c r="F89" s="22">
        <v>30000000</v>
      </c>
      <c r="G89" s="2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1.5" hidden="1" x14ac:dyDescent="0.25">
      <c r="A90" s="4"/>
      <c r="B90" s="5">
        <v>44789</v>
      </c>
      <c r="C90" s="6" t="s">
        <v>204</v>
      </c>
      <c r="D90" s="4" t="s">
        <v>422</v>
      </c>
      <c r="E90" s="4"/>
      <c r="F90" s="22">
        <v>2000000</v>
      </c>
      <c r="G90" s="2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hidden="1" x14ac:dyDescent="0.25">
      <c r="A91" s="4"/>
      <c r="B91" s="5">
        <v>44789</v>
      </c>
      <c r="C91" s="6" t="s">
        <v>205</v>
      </c>
      <c r="D91" s="4" t="s">
        <v>422</v>
      </c>
      <c r="E91" s="4"/>
      <c r="F91" s="22">
        <v>50000000</v>
      </c>
      <c r="G91" s="2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hidden="1" x14ac:dyDescent="0.25">
      <c r="A92" s="4"/>
      <c r="B92" s="5">
        <v>44789</v>
      </c>
      <c r="C92" s="6" t="s">
        <v>206</v>
      </c>
      <c r="D92" s="4" t="s">
        <v>422</v>
      </c>
      <c r="E92" s="4"/>
      <c r="F92" s="22">
        <v>50000000</v>
      </c>
      <c r="G92" s="2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hidden="1" x14ac:dyDescent="0.25">
      <c r="A93" s="4"/>
      <c r="B93" s="5">
        <v>44789</v>
      </c>
      <c r="C93" s="6" t="s">
        <v>207</v>
      </c>
      <c r="D93" s="4" t="s">
        <v>422</v>
      </c>
      <c r="E93" s="4"/>
      <c r="F93" s="22">
        <v>50000000</v>
      </c>
      <c r="G93" s="22"/>
      <c r="H93" s="1"/>
      <c r="I93" s="1"/>
      <c r="J93" s="1"/>
      <c r="K93" s="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x14ac:dyDescent="0.25">
      <c r="A94" s="4"/>
      <c r="B94" s="5">
        <v>44789</v>
      </c>
      <c r="C94" s="6" t="s">
        <v>208</v>
      </c>
      <c r="D94" s="4" t="s">
        <v>421</v>
      </c>
      <c r="E94" s="4"/>
      <c r="F94" s="22">
        <v>50000000</v>
      </c>
      <c r="G94" s="2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1.5" hidden="1" x14ac:dyDescent="0.25">
      <c r="A95" s="4"/>
      <c r="B95" s="5">
        <v>44789</v>
      </c>
      <c r="C95" s="6" t="s">
        <v>209</v>
      </c>
      <c r="D95" s="4" t="s">
        <v>422</v>
      </c>
      <c r="E95" s="4"/>
      <c r="F95" s="22">
        <v>3000000</v>
      </c>
      <c r="G95" s="2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hidden="1" x14ac:dyDescent="0.25">
      <c r="A96" s="4"/>
      <c r="B96" s="5">
        <v>44789</v>
      </c>
      <c r="C96" s="6" t="s">
        <v>210</v>
      </c>
      <c r="D96" s="4" t="s">
        <v>422</v>
      </c>
      <c r="E96" s="4"/>
      <c r="F96" s="22">
        <v>20000000</v>
      </c>
      <c r="G96" s="2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1.5" x14ac:dyDescent="0.25">
      <c r="A97" s="4"/>
      <c r="B97" s="5">
        <v>44789</v>
      </c>
      <c r="C97" s="6" t="s">
        <v>211</v>
      </c>
      <c r="D97" s="4" t="s">
        <v>421</v>
      </c>
      <c r="E97" s="4"/>
      <c r="F97" s="22">
        <v>50000000</v>
      </c>
      <c r="G97" s="2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hidden="1" x14ac:dyDescent="0.25">
      <c r="A98" s="5"/>
      <c r="B98" s="5">
        <v>44789</v>
      </c>
      <c r="C98" s="6" t="s">
        <v>212</v>
      </c>
      <c r="D98" s="4" t="s">
        <v>422</v>
      </c>
      <c r="E98" s="4"/>
      <c r="F98" s="22">
        <v>1000000</v>
      </c>
      <c r="G98" s="2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hidden="1" x14ac:dyDescent="0.25">
      <c r="A99" s="4"/>
      <c r="B99" s="5">
        <v>44789</v>
      </c>
      <c r="C99" s="6" t="s">
        <v>213</v>
      </c>
      <c r="D99" s="4" t="s">
        <v>422</v>
      </c>
      <c r="E99" s="4"/>
      <c r="F99" s="22">
        <v>300000</v>
      </c>
      <c r="G99" s="2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hidden="1" x14ac:dyDescent="0.25">
      <c r="A100" s="4"/>
      <c r="B100" s="5">
        <v>44789</v>
      </c>
      <c r="C100" s="6" t="s">
        <v>214</v>
      </c>
      <c r="D100" s="4" t="s">
        <v>422</v>
      </c>
      <c r="E100" s="4"/>
      <c r="F100" s="22">
        <v>1000000</v>
      </c>
      <c r="G100" s="2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hidden="1" x14ac:dyDescent="0.25">
      <c r="A101" s="4"/>
      <c r="B101" s="5">
        <v>44789</v>
      </c>
      <c r="C101" s="6" t="s">
        <v>215</v>
      </c>
      <c r="D101" s="4" t="s">
        <v>422</v>
      </c>
      <c r="E101" s="4"/>
      <c r="F101" s="22">
        <v>1000000</v>
      </c>
      <c r="G101" s="2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hidden="1" x14ac:dyDescent="0.25">
      <c r="A102" s="4"/>
      <c r="B102" s="5">
        <v>44789</v>
      </c>
      <c r="C102" s="6" t="s">
        <v>216</v>
      </c>
      <c r="D102" s="4" t="s">
        <v>422</v>
      </c>
      <c r="E102" s="4"/>
      <c r="F102" s="22">
        <v>1000000</v>
      </c>
      <c r="G102" s="2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hidden="1" x14ac:dyDescent="0.25">
      <c r="A103" s="4"/>
      <c r="B103" s="5">
        <v>44789</v>
      </c>
      <c r="C103" s="6" t="s">
        <v>217</v>
      </c>
      <c r="D103" s="4" t="s">
        <v>422</v>
      </c>
      <c r="E103" s="4"/>
      <c r="F103" s="22">
        <v>10000000</v>
      </c>
      <c r="G103" s="2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hidden="1" x14ac:dyDescent="0.25">
      <c r="A104" s="4"/>
      <c r="B104" s="5">
        <v>44789</v>
      </c>
      <c r="C104" s="6" t="s">
        <v>218</v>
      </c>
      <c r="D104" s="4" t="s">
        <v>422</v>
      </c>
      <c r="E104" s="4"/>
      <c r="F104" s="22">
        <v>3000000</v>
      </c>
      <c r="G104" s="2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hidden="1" x14ac:dyDescent="0.25">
      <c r="A105" s="4"/>
      <c r="B105" s="5">
        <v>44790</v>
      </c>
      <c r="C105" s="6" t="s">
        <v>219</v>
      </c>
      <c r="D105" s="4" t="s">
        <v>422</v>
      </c>
      <c r="E105" s="4"/>
      <c r="F105" s="22">
        <v>20000000</v>
      </c>
      <c r="G105" s="2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1.5" hidden="1" x14ac:dyDescent="0.25">
      <c r="A106" s="4"/>
      <c r="B106" s="5">
        <v>44790</v>
      </c>
      <c r="C106" s="6" t="s">
        <v>220</v>
      </c>
      <c r="D106" s="4" t="s">
        <v>422</v>
      </c>
      <c r="E106" s="4"/>
      <c r="F106" s="22">
        <v>5000000</v>
      </c>
      <c r="G106" s="2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hidden="1" x14ac:dyDescent="0.25">
      <c r="A107" s="4"/>
      <c r="B107" s="5">
        <v>44790</v>
      </c>
      <c r="C107" s="6" t="s">
        <v>221</v>
      </c>
      <c r="D107" s="4" t="s">
        <v>422</v>
      </c>
      <c r="E107" s="4"/>
      <c r="F107" s="22">
        <v>50000000</v>
      </c>
      <c r="G107" s="2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hidden="1" x14ac:dyDescent="0.25">
      <c r="A108" s="4"/>
      <c r="B108" s="5">
        <v>44790</v>
      </c>
      <c r="C108" s="6" t="s">
        <v>222</v>
      </c>
      <c r="D108" s="4" t="s">
        <v>422</v>
      </c>
      <c r="E108" s="4"/>
      <c r="F108" s="22">
        <v>100000</v>
      </c>
      <c r="G108" s="2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hidden="1" x14ac:dyDescent="0.25">
      <c r="A109" s="4"/>
      <c r="B109" s="5">
        <v>44790</v>
      </c>
      <c r="C109" s="6" t="s">
        <v>223</v>
      </c>
      <c r="D109" s="4" t="s">
        <v>422</v>
      </c>
      <c r="E109" s="4"/>
      <c r="F109" s="22">
        <v>100000000</v>
      </c>
      <c r="G109" s="2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hidden="1" x14ac:dyDescent="0.25">
      <c r="A110" s="4"/>
      <c r="B110" s="5">
        <v>44790</v>
      </c>
      <c r="C110" s="6" t="s">
        <v>224</v>
      </c>
      <c r="D110" s="4" t="s">
        <v>422</v>
      </c>
      <c r="E110" s="4"/>
      <c r="F110" s="22">
        <v>30000000</v>
      </c>
      <c r="G110" s="2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1.5" hidden="1" x14ac:dyDescent="0.25">
      <c r="A111" s="4"/>
      <c r="B111" s="21">
        <v>44790</v>
      </c>
      <c r="C111" s="38" t="s">
        <v>225</v>
      </c>
      <c r="D111" s="4" t="s">
        <v>422</v>
      </c>
      <c r="E111" s="18"/>
      <c r="F111" s="22">
        <v>10000000</v>
      </c>
      <c r="G111" s="2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1.5" hidden="1" x14ac:dyDescent="0.25">
      <c r="A112" s="4"/>
      <c r="B112" s="5">
        <v>44790</v>
      </c>
      <c r="C112" s="6" t="s">
        <v>226</v>
      </c>
      <c r="D112" s="4" t="s">
        <v>422</v>
      </c>
      <c r="E112" s="4"/>
      <c r="F112" s="22">
        <v>30000000</v>
      </c>
      <c r="G112" s="2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hidden="1" x14ac:dyDescent="0.25">
      <c r="A113" s="4"/>
      <c r="B113" s="5">
        <v>44790</v>
      </c>
      <c r="C113" s="6" t="s">
        <v>227</v>
      </c>
      <c r="D113" s="4" t="s">
        <v>422</v>
      </c>
      <c r="E113" s="4"/>
      <c r="F113" s="22">
        <v>20000000</v>
      </c>
      <c r="G113" s="2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hidden="1" x14ac:dyDescent="0.25">
      <c r="A114" s="4"/>
      <c r="B114" s="5">
        <v>44790</v>
      </c>
      <c r="C114" s="6" t="s">
        <v>228</v>
      </c>
      <c r="D114" s="4" t="s">
        <v>422</v>
      </c>
      <c r="E114" s="4"/>
      <c r="F114" s="22">
        <v>10000000</v>
      </c>
      <c r="G114" s="2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hidden="1" x14ac:dyDescent="0.25">
      <c r="A115" s="4"/>
      <c r="B115" s="5">
        <v>44790</v>
      </c>
      <c r="C115" s="6" t="s">
        <v>229</v>
      </c>
      <c r="D115" s="4" t="s">
        <v>422</v>
      </c>
      <c r="E115" s="4"/>
      <c r="F115" s="22">
        <v>20000000</v>
      </c>
      <c r="G115" s="2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hidden="1" x14ac:dyDescent="0.25">
      <c r="A116" s="18"/>
      <c r="B116" s="21">
        <v>44790</v>
      </c>
      <c r="C116" s="38" t="s">
        <v>230</v>
      </c>
      <c r="D116" s="4" t="s">
        <v>422</v>
      </c>
      <c r="E116" s="18"/>
      <c r="F116" s="22">
        <v>5000000</v>
      </c>
      <c r="G116" s="19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hidden="1" x14ac:dyDescent="0.25">
      <c r="A117" s="4"/>
      <c r="B117" s="5">
        <v>44790</v>
      </c>
      <c r="C117" s="6" t="s">
        <v>231</v>
      </c>
      <c r="D117" s="4" t="s">
        <v>422</v>
      </c>
      <c r="E117" s="4"/>
      <c r="F117" s="22">
        <v>2000000</v>
      </c>
      <c r="G117" s="2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hidden="1" x14ac:dyDescent="0.25">
      <c r="A118" s="4"/>
      <c r="B118" s="5">
        <v>44790</v>
      </c>
      <c r="C118" s="6" t="s">
        <v>232</v>
      </c>
      <c r="D118" s="4" t="s">
        <v>422</v>
      </c>
      <c r="E118" s="4"/>
      <c r="F118" s="22">
        <v>20000000</v>
      </c>
      <c r="G118" s="2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hidden="1" x14ac:dyDescent="0.25">
      <c r="A119" s="4"/>
      <c r="B119" s="5">
        <v>44790</v>
      </c>
      <c r="C119" s="6" t="s">
        <v>233</v>
      </c>
      <c r="D119" s="4" t="s">
        <v>422</v>
      </c>
      <c r="E119" s="4"/>
      <c r="F119" s="22">
        <v>5000000</v>
      </c>
      <c r="G119" s="2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hidden="1" x14ac:dyDescent="0.25">
      <c r="A120" s="4"/>
      <c r="B120" s="5">
        <v>44790</v>
      </c>
      <c r="C120" s="6" t="s">
        <v>234</v>
      </c>
      <c r="D120" s="4" t="s">
        <v>422</v>
      </c>
      <c r="E120" s="4"/>
      <c r="F120" s="22">
        <v>10000000</v>
      </c>
      <c r="G120" s="2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hidden="1" x14ac:dyDescent="0.25">
      <c r="A121" s="4"/>
      <c r="B121" s="5">
        <v>44791</v>
      </c>
      <c r="C121" s="6" t="s">
        <v>235</v>
      </c>
      <c r="D121" s="4" t="s">
        <v>422</v>
      </c>
      <c r="E121" s="4"/>
      <c r="F121" s="22">
        <v>1000000</v>
      </c>
      <c r="G121" s="2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hidden="1" x14ac:dyDescent="0.25">
      <c r="A122" s="4"/>
      <c r="B122" s="5">
        <v>44791</v>
      </c>
      <c r="C122" s="6" t="s">
        <v>236</v>
      </c>
      <c r="D122" s="4" t="s">
        <v>422</v>
      </c>
      <c r="E122" s="4"/>
      <c r="F122" s="22">
        <v>3000000</v>
      </c>
      <c r="G122" s="2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hidden="1" x14ac:dyDescent="0.25">
      <c r="A123" s="4"/>
      <c r="B123" s="5">
        <v>44791</v>
      </c>
      <c r="C123" s="6" t="s">
        <v>237</v>
      </c>
      <c r="D123" s="4" t="s">
        <v>422</v>
      </c>
      <c r="E123" s="4"/>
      <c r="F123" s="22">
        <v>10000000</v>
      </c>
      <c r="G123" s="2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hidden="1" x14ac:dyDescent="0.25">
      <c r="A124" s="18"/>
      <c r="B124" s="21">
        <v>44791</v>
      </c>
      <c r="C124" s="38" t="s">
        <v>238</v>
      </c>
      <c r="D124" s="4" t="s">
        <v>422</v>
      </c>
      <c r="E124" s="18"/>
      <c r="F124" s="22">
        <v>200000000</v>
      </c>
      <c r="G124" s="19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x14ac:dyDescent="0.25">
      <c r="A125" s="18"/>
      <c r="B125" s="61">
        <v>44791</v>
      </c>
      <c r="C125" s="62" t="s">
        <v>239</v>
      </c>
      <c r="D125" s="18" t="s">
        <v>421</v>
      </c>
      <c r="E125" s="18"/>
      <c r="F125" s="19">
        <v>450000000</v>
      </c>
      <c r="G125" s="19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x14ac:dyDescent="0.25">
      <c r="A126" s="18"/>
      <c r="B126" s="61">
        <v>44791</v>
      </c>
      <c r="C126" s="62" t="s">
        <v>239</v>
      </c>
      <c r="D126" s="18" t="s">
        <v>421</v>
      </c>
      <c r="E126" s="18"/>
      <c r="F126" s="19">
        <v>50000000</v>
      </c>
      <c r="G126" s="19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1.5" hidden="1" x14ac:dyDescent="0.25">
      <c r="A127" s="4"/>
      <c r="B127" s="5">
        <v>44792</v>
      </c>
      <c r="C127" s="6" t="s">
        <v>240</v>
      </c>
      <c r="D127" s="4" t="s">
        <v>422</v>
      </c>
      <c r="E127" s="4"/>
      <c r="F127" s="22">
        <v>3000000</v>
      </c>
      <c r="G127" s="2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47.25" hidden="1" x14ac:dyDescent="0.25">
      <c r="A128" s="4"/>
      <c r="B128" s="8">
        <v>44792</v>
      </c>
      <c r="C128" s="17" t="s">
        <v>241</v>
      </c>
      <c r="D128" s="9" t="s">
        <v>33</v>
      </c>
      <c r="E128" s="9"/>
      <c r="F128" s="40"/>
      <c r="G128" s="40">
        <v>75000000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hidden="1" x14ac:dyDescent="0.25">
      <c r="A129" s="4"/>
      <c r="B129" s="5">
        <v>44792</v>
      </c>
      <c r="C129" s="6" t="s">
        <v>243</v>
      </c>
      <c r="D129" s="4" t="s">
        <v>422</v>
      </c>
      <c r="E129" s="4"/>
      <c r="F129" s="22">
        <v>200000</v>
      </c>
      <c r="G129" s="2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47.25" x14ac:dyDescent="0.25">
      <c r="A130" s="4"/>
      <c r="B130" s="5">
        <v>44792</v>
      </c>
      <c r="C130" s="6" t="s">
        <v>244</v>
      </c>
      <c r="D130" s="4" t="s">
        <v>421</v>
      </c>
      <c r="E130" s="4"/>
      <c r="F130" s="22">
        <v>200000000</v>
      </c>
      <c r="G130" s="2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1.5" hidden="1" x14ac:dyDescent="0.25">
      <c r="A131" s="4"/>
      <c r="B131" s="5">
        <v>44792</v>
      </c>
      <c r="C131" s="6" t="s">
        <v>245</v>
      </c>
      <c r="D131" s="4" t="s">
        <v>422</v>
      </c>
      <c r="E131" s="4"/>
      <c r="F131" s="22">
        <v>20000000</v>
      </c>
      <c r="G131" s="2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hidden="1" x14ac:dyDescent="0.25">
      <c r="A132" s="4"/>
      <c r="B132" s="5">
        <v>44792</v>
      </c>
      <c r="C132" s="6" t="s">
        <v>246</v>
      </c>
      <c r="D132" s="4" t="s">
        <v>422</v>
      </c>
      <c r="E132" s="4"/>
      <c r="F132" s="22">
        <v>20000000</v>
      </c>
      <c r="G132" s="2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1.5" hidden="1" x14ac:dyDescent="0.25">
      <c r="A133" s="4"/>
      <c r="B133" s="5">
        <v>44792</v>
      </c>
      <c r="C133" s="6" t="s">
        <v>247</v>
      </c>
      <c r="D133" s="4" t="s">
        <v>422</v>
      </c>
      <c r="E133" s="4"/>
      <c r="F133" s="22">
        <v>30000000</v>
      </c>
      <c r="G133" s="2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hidden="1" x14ac:dyDescent="0.25">
      <c r="A134" s="4"/>
      <c r="B134" s="5">
        <v>44792</v>
      </c>
      <c r="C134" s="6" t="s">
        <v>248</v>
      </c>
      <c r="D134" s="4" t="s">
        <v>422</v>
      </c>
      <c r="E134" s="4"/>
      <c r="F134" s="22">
        <v>5000000</v>
      </c>
      <c r="G134" s="2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hidden="1" x14ac:dyDescent="0.25">
      <c r="A135" s="4"/>
      <c r="B135" s="5">
        <v>44792</v>
      </c>
      <c r="C135" s="6" t="s">
        <v>249</v>
      </c>
      <c r="D135" s="4" t="s">
        <v>422</v>
      </c>
      <c r="E135" s="4"/>
      <c r="F135" s="22">
        <v>5000000</v>
      </c>
      <c r="G135" s="2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hidden="1" x14ac:dyDescent="0.25">
      <c r="A136" s="4"/>
      <c r="B136" s="5">
        <v>44792</v>
      </c>
      <c r="C136" s="6" t="s">
        <v>250</v>
      </c>
      <c r="D136" s="4" t="s">
        <v>422</v>
      </c>
      <c r="E136" s="4"/>
      <c r="F136" s="22">
        <v>10000000</v>
      </c>
      <c r="G136" s="2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hidden="1" x14ac:dyDescent="0.25">
      <c r="A137" s="4"/>
      <c r="B137" s="5">
        <v>44793</v>
      </c>
      <c r="C137" s="6" t="s">
        <v>251</v>
      </c>
      <c r="D137" s="4" t="s">
        <v>422</v>
      </c>
      <c r="E137" s="4"/>
      <c r="F137" s="22">
        <v>20000000</v>
      </c>
      <c r="G137" s="2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hidden="1" x14ac:dyDescent="0.25">
      <c r="A138" s="4"/>
      <c r="B138" s="5">
        <v>44793</v>
      </c>
      <c r="C138" s="6" t="s">
        <v>252</v>
      </c>
      <c r="D138" s="4" t="s">
        <v>422</v>
      </c>
      <c r="E138" s="4"/>
      <c r="F138" s="22">
        <v>2000000</v>
      </c>
      <c r="G138" s="2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1.5" hidden="1" x14ac:dyDescent="0.25">
      <c r="A139" s="4"/>
      <c r="B139" s="5">
        <v>44793</v>
      </c>
      <c r="C139" s="6" t="s">
        <v>253</v>
      </c>
      <c r="D139" s="4" t="s">
        <v>422</v>
      </c>
      <c r="E139" s="4"/>
      <c r="F139" s="22">
        <v>20000000</v>
      </c>
      <c r="G139" s="2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hidden="1" x14ac:dyDescent="0.25">
      <c r="A140" s="4"/>
      <c r="B140" s="5">
        <v>44793</v>
      </c>
      <c r="C140" s="6" t="s">
        <v>254</v>
      </c>
      <c r="D140" s="4" t="s">
        <v>422</v>
      </c>
      <c r="E140" s="4"/>
      <c r="F140" s="22">
        <v>1000000</v>
      </c>
      <c r="G140" s="2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hidden="1" x14ac:dyDescent="0.25">
      <c r="A141" s="4"/>
      <c r="B141" s="5">
        <v>44793</v>
      </c>
      <c r="C141" s="6" t="s">
        <v>255</v>
      </c>
      <c r="D141" s="4" t="s">
        <v>422</v>
      </c>
      <c r="E141" s="4"/>
      <c r="F141" s="22">
        <v>2000000</v>
      </c>
      <c r="G141" s="2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1.5" hidden="1" x14ac:dyDescent="0.25">
      <c r="A142" s="4"/>
      <c r="B142" s="5">
        <v>44793</v>
      </c>
      <c r="C142" s="6" t="s">
        <v>256</v>
      </c>
      <c r="D142" s="4" t="s">
        <v>422</v>
      </c>
      <c r="E142" s="4"/>
      <c r="F142" s="22">
        <v>5000000</v>
      </c>
      <c r="G142" s="2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hidden="1" x14ac:dyDescent="0.25">
      <c r="A143" s="18"/>
      <c r="B143" s="21">
        <v>44793</v>
      </c>
      <c r="C143" s="38" t="s">
        <v>257</v>
      </c>
      <c r="D143" s="4" t="s">
        <v>422</v>
      </c>
      <c r="E143" s="18"/>
      <c r="F143" s="19">
        <v>10000000</v>
      </c>
      <c r="G143" s="19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hidden="1" x14ac:dyDescent="0.25">
      <c r="A144" s="18"/>
      <c r="B144" s="21">
        <v>44793</v>
      </c>
      <c r="C144" s="38" t="s">
        <v>258</v>
      </c>
      <c r="D144" s="4" t="s">
        <v>422</v>
      </c>
      <c r="E144" s="18"/>
      <c r="F144" s="19">
        <v>10000000</v>
      </c>
      <c r="G144" s="19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hidden="1" x14ac:dyDescent="0.25">
      <c r="A145" s="4"/>
      <c r="B145" s="5">
        <v>44793</v>
      </c>
      <c r="C145" s="6" t="s">
        <v>259</v>
      </c>
      <c r="D145" s="4" t="s">
        <v>422</v>
      </c>
      <c r="E145" s="4"/>
      <c r="F145" s="22">
        <v>20000000</v>
      </c>
      <c r="G145" s="2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hidden="1" x14ac:dyDescent="0.25">
      <c r="A146" s="4"/>
      <c r="B146" s="5">
        <v>44793</v>
      </c>
      <c r="C146" s="6" t="s">
        <v>260</v>
      </c>
      <c r="D146" s="4" t="s">
        <v>422</v>
      </c>
      <c r="E146" s="4"/>
      <c r="F146" s="22">
        <v>1000000</v>
      </c>
      <c r="G146" s="2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hidden="1" x14ac:dyDescent="0.25">
      <c r="A147" s="4"/>
      <c r="B147" s="5">
        <v>44793</v>
      </c>
      <c r="C147" s="6" t="s">
        <v>261</v>
      </c>
      <c r="D147" s="4" t="s">
        <v>422</v>
      </c>
      <c r="E147" s="4"/>
      <c r="F147" s="22">
        <v>3000000</v>
      </c>
      <c r="G147" s="2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hidden="1" x14ac:dyDescent="0.25">
      <c r="A148" s="4"/>
      <c r="B148" s="5">
        <v>44793</v>
      </c>
      <c r="C148" s="6" t="s">
        <v>262</v>
      </c>
      <c r="D148" s="4" t="s">
        <v>422</v>
      </c>
      <c r="E148" s="4"/>
      <c r="F148" s="22">
        <v>5000000</v>
      </c>
      <c r="G148" s="2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hidden="1" x14ac:dyDescent="0.25">
      <c r="A149" s="4"/>
      <c r="B149" s="5">
        <v>44793</v>
      </c>
      <c r="C149" s="6" t="s">
        <v>263</v>
      </c>
      <c r="D149" s="4" t="s">
        <v>422</v>
      </c>
      <c r="E149" s="4"/>
      <c r="F149" s="22">
        <v>10000000</v>
      </c>
      <c r="G149" s="2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hidden="1" x14ac:dyDescent="0.25">
      <c r="A150" s="4"/>
      <c r="B150" s="5">
        <v>44793</v>
      </c>
      <c r="C150" s="6" t="s">
        <v>264</v>
      </c>
      <c r="D150" s="4" t="s">
        <v>422</v>
      </c>
      <c r="E150" s="4"/>
      <c r="F150" s="22">
        <v>3000000</v>
      </c>
      <c r="G150" s="2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hidden="1" x14ac:dyDescent="0.25">
      <c r="A151" s="4"/>
      <c r="B151" s="5">
        <v>44793</v>
      </c>
      <c r="C151" s="6" t="s">
        <v>265</v>
      </c>
      <c r="D151" s="4" t="s">
        <v>422</v>
      </c>
      <c r="E151" s="4"/>
      <c r="F151" s="22">
        <v>20000000</v>
      </c>
      <c r="G151" s="2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hidden="1" x14ac:dyDescent="0.25">
      <c r="A152" s="4"/>
      <c r="B152" s="5">
        <v>44793</v>
      </c>
      <c r="C152" s="6" t="s">
        <v>266</v>
      </c>
      <c r="D152" s="4" t="s">
        <v>422</v>
      </c>
      <c r="E152" s="4"/>
      <c r="F152" s="22">
        <v>3000000</v>
      </c>
      <c r="G152" s="2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hidden="1" x14ac:dyDescent="0.25">
      <c r="A153" s="4"/>
      <c r="B153" s="5">
        <v>44793</v>
      </c>
      <c r="C153" s="6" t="s">
        <v>267</v>
      </c>
      <c r="D153" s="4" t="s">
        <v>422</v>
      </c>
      <c r="E153" s="4"/>
      <c r="F153" s="22">
        <v>300000</v>
      </c>
      <c r="G153" s="2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hidden="1" x14ac:dyDescent="0.25">
      <c r="A154" s="4"/>
      <c r="B154" s="5">
        <v>44793</v>
      </c>
      <c r="C154" s="6" t="s">
        <v>268</v>
      </c>
      <c r="D154" s="4" t="s">
        <v>422</v>
      </c>
      <c r="E154" s="4"/>
      <c r="F154" s="22">
        <v>1000000</v>
      </c>
      <c r="G154" s="2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hidden="1" x14ac:dyDescent="0.25">
      <c r="A155" s="4"/>
      <c r="B155" s="5">
        <v>44793</v>
      </c>
      <c r="C155" s="6" t="s">
        <v>213</v>
      </c>
      <c r="D155" s="4" t="s">
        <v>422</v>
      </c>
      <c r="E155" s="4"/>
      <c r="F155" s="22">
        <v>199999</v>
      </c>
      <c r="G155" s="2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hidden="1" x14ac:dyDescent="0.25">
      <c r="A156" s="4"/>
      <c r="B156" s="5">
        <v>44793</v>
      </c>
      <c r="C156" s="6" t="s">
        <v>269</v>
      </c>
      <c r="D156" s="4" t="s">
        <v>422</v>
      </c>
      <c r="E156" s="4"/>
      <c r="F156" s="22">
        <v>100000</v>
      </c>
      <c r="G156" s="2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hidden="1" x14ac:dyDescent="0.25">
      <c r="A157" s="4"/>
      <c r="B157" s="5">
        <v>44793</v>
      </c>
      <c r="C157" s="6" t="s">
        <v>270</v>
      </c>
      <c r="D157" s="4" t="s">
        <v>422</v>
      </c>
      <c r="E157" s="4"/>
      <c r="F157" s="22">
        <v>3000000</v>
      </c>
      <c r="G157" s="2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hidden="1" x14ac:dyDescent="0.25">
      <c r="A158" s="4"/>
      <c r="B158" s="5">
        <v>44793</v>
      </c>
      <c r="C158" s="6" t="s">
        <v>271</v>
      </c>
      <c r="D158" s="4" t="s">
        <v>422</v>
      </c>
      <c r="E158" s="4"/>
      <c r="F158" s="22">
        <v>1181818</v>
      </c>
      <c r="G158" s="2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31.5" hidden="1" x14ac:dyDescent="0.25">
      <c r="A159" s="4"/>
      <c r="B159" s="5">
        <v>44793</v>
      </c>
      <c r="C159" s="6" t="s">
        <v>272</v>
      </c>
      <c r="D159" s="4" t="s">
        <v>422</v>
      </c>
      <c r="E159" s="4"/>
      <c r="F159" s="22">
        <v>20000000</v>
      </c>
      <c r="G159" s="2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31.5" hidden="1" x14ac:dyDescent="0.25">
      <c r="A160" s="4"/>
      <c r="B160" s="5">
        <v>44793</v>
      </c>
      <c r="C160" s="6" t="s">
        <v>273</v>
      </c>
      <c r="D160" s="4" t="s">
        <v>422</v>
      </c>
      <c r="E160" s="4"/>
      <c r="F160" s="22">
        <v>10000000</v>
      </c>
      <c r="G160" s="2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hidden="1" x14ac:dyDescent="0.25">
      <c r="A161" s="4"/>
      <c r="B161" s="5">
        <v>44793</v>
      </c>
      <c r="C161" s="6" t="s">
        <v>274</v>
      </c>
      <c r="D161" s="4" t="s">
        <v>422</v>
      </c>
      <c r="E161" s="4"/>
      <c r="F161" s="22">
        <v>20000000</v>
      </c>
      <c r="G161" s="2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hidden="1" x14ac:dyDescent="0.25">
      <c r="A162" s="4"/>
      <c r="B162" s="5">
        <v>44793</v>
      </c>
      <c r="C162" s="6" t="s">
        <v>275</v>
      </c>
      <c r="D162" s="4" t="s">
        <v>422</v>
      </c>
      <c r="E162" s="4"/>
      <c r="F162" s="22">
        <v>10000000</v>
      </c>
      <c r="G162" s="2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hidden="1" x14ac:dyDescent="0.25">
      <c r="A163" s="4"/>
      <c r="B163" s="5">
        <v>44793</v>
      </c>
      <c r="C163" s="6" t="s">
        <v>276</v>
      </c>
      <c r="D163" s="4" t="s">
        <v>422</v>
      </c>
      <c r="E163" s="4"/>
      <c r="F163" s="22">
        <v>20000000</v>
      </c>
      <c r="G163" s="2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hidden="1" x14ac:dyDescent="0.25">
      <c r="A164" s="4"/>
      <c r="B164" s="5">
        <v>44793</v>
      </c>
      <c r="C164" s="6" t="s">
        <v>277</v>
      </c>
      <c r="D164" s="4" t="s">
        <v>422</v>
      </c>
      <c r="E164" s="4"/>
      <c r="F164" s="22">
        <v>5000000</v>
      </c>
      <c r="G164" s="2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hidden="1" x14ac:dyDescent="0.25">
      <c r="A165" s="4"/>
      <c r="B165" s="5">
        <v>44793</v>
      </c>
      <c r="C165" s="6" t="s">
        <v>278</v>
      </c>
      <c r="D165" s="4" t="s">
        <v>422</v>
      </c>
      <c r="E165" s="4"/>
      <c r="F165" s="22">
        <v>1000000</v>
      </c>
      <c r="G165" s="2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hidden="1" x14ac:dyDescent="0.25">
      <c r="A166" s="5"/>
      <c r="B166" s="5">
        <v>44793</v>
      </c>
      <c r="C166" s="6" t="s">
        <v>279</v>
      </c>
      <c r="D166" s="4" t="s">
        <v>422</v>
      </c>
      <c r="E166" s="4"/>
      <c r="F166" s="22">
        <v>2000000</v>
      </c>
      <c r="G166" s="2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hidden="1" x14ac:dyDescent="0.25">
      <c r="A167" s="4"/>
      <c r="B167" s="5">
        <v>44793</v>
      </c>
      <c r="C167" s="6" t="s">
        <v>280</v>
      </c>
      <c r="D167" s="4" t="s">
        <v>422</v>
      </c>
      <c r="E167" s="4"/>
      <c r="F167" s="22">
        <v>500000</v>
      </c>
      <c r="G167" s="2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hidden="1" x14ac:dyDescent="0.25">
      <c r="A168" s="4"/>
      <c r="B168" s="5">
        <v>44793</v>
      </c>
      <c r="C168" s="6" t="s">
        <v>281</v>
      </c>
      <c r="D168" s="4" t="s">
        <v>422</v>
      </c>
      <c r="E168" s="4"/>
      <c r="F168" s="22">
        <v>200000</v>
      </c>
      <c r="G168" s="2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hidden="1" x14ac:dyDescent="0.25">
      <c r="A169" s="4"/>
      <c r="B169" s="5">
        <v>44794</v>
      </c>
      <c r="C169" s="6" t="s">
        <v>282</v>
      </c>
      <c r="D169" s="4" t="s">
        <v>422</v>
      </c>
      <c r="E169" s="4"/>
      <c r="F169" s="22">
        <v>1000000</v>
      </c>
      <c r="G169" s="2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hidden="1" x14ac:dyDescent="0.25">
      <c r="A170" s="4"/>
      <c r="B170" s="5">
        <v>44794</v>
      </c>
      <c r="C170" s="6" t="s">
        <v>283</v>
      </c>
      <c r="D170" s="4" t="s">
        <v>422</v>
      </c>
      <c r="E170" s="4"/>
      <c r="F170" s="22">
        <v>10000000</v>
      </c>
      <c r="G170" s="2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hidden="1" x14ac:dyDescent="0.25">
      <c r="A171" s="4"/>
      <c r="B171" s="5">
        <v>44794</v>
      </c>
      <c r="C171" s="6" t="s">
        <v>284</v>
      </c>
      <c r="D171" s="4" t="s">
        <v>422</v>
      </c>
      <c r="E171" s="4"/>
      <c r="F171" s="22">
        <v>500000</v>
      </c>
      <c r="G171" s="2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31.5" hidden="1" x14ac:dyDescent="0.25">
      <c r="A172" s="4"/>
      <c r="B172" s="5">
        <v>44794</v>
      </c>
      <c r="C172" s="6" t="s">
        <v>285</v>
      </c>
      <c r="D172" s="4" t="s">
        <v>422</v>
      </c>
      <c r="E172" s="4"/>
      <c r="F172" s="22">
        <v>1000000</v>
      </c>
      <c r="G172" s="2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hidden="1" x14ac:dyDescent="0.25">
      <c r="A173" s="4"/>
      <c r="B173" s="5">
        <v>44794</v>
      </c>
      <c r="C173" s="6" t="s">
        <v>286</v>
      </c>
      <c r="D173" s="4" t="s">
        <v>422</v>
      </c>
      <c r="E173" s="4"/>
      <c r="F173" s="22">
        <v>100000000</v>
      </c>
      <c r="G173" s="2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hidden="1" x14ac:dyDescent="0.25">
      <c r="A174" s="4"/>
      <c r="B174" s="5">
        <v>44794</v>
      </c>
      <c r="C174" s="6" t="s">
        <v>287</v>
      </c>
      <c r="D174" s="4" t="s">
        <v>422</v>
      </c>
      <c r="E174" s="4"/>
      <c r="F174" s="22">
        <v>1000000</v>
      </c>
      <c r="G174" s="2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31.5" hidden="1" x14ac:dyDescent="0.25">
      <c r="A175" s="4"/>
      <c r="B175" s="5">
        <v>44794</v>
      </c>
      <c r="C175" s="6" t="s">
        <v>288</v>
      </c>
      <c r="D175" s="4" t="s">
        <v>422</v>
      </c>
      <c r="E175" s="4"/>
      <c r="F175" s="22">
        <v>500000</v>
      </c>
      <c r="G175" s="2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hidden="1" x14ac:dyDescent="0.25">
      <c r="A176" s="4"/>
      <c r="B176" s="5">
        <v>44794</v>
      </c>
      <c r="C176" s="6" t="s">
        <v>289</v>
      </c>
      <c r="D176" s="4" t="s">
        <v>422</v>
      </c>
      <c r="E176" s="4"/>
      <c r="F176" s="22">
        <v>500000</v>
      </c>
      <c r="G176" s="2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hidden="1" x14ac:dyDescent="0.25">
      <c r="A177" s="4"/>
      <c r="B177" s="5">
        <v>44794</v>
      </c>
      <c r="C177" s="6" t="s">
        <v>290</v>
      </c>
      <c r="D177" s="4" t="s">
        <v>422</v>
      </c>
      <c r="E177" s="4"/>
      <c r="F177" s="22">
        <v>500000</v>
      </c>
      <c r="G177" s="2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hidden="1" x14ac:dyDescent="0.25">
      <c r="A178" s="4"/>
      <c r="B178" s="5">
        <v>44795</v>
      </c>
      <c r="C178" s="6" t="s">
        <v>291</v>
      </c>
      <c r="D178" s="4" t="s">
        <v>422</v>
      </c>
      <c r="E178" s="4"/>
      <c r="F178" s="22">
        <v>300000</v>
      </c>
      <c r="G178" s="2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hidden="1" x14ac:dyDescent="0.25">
      <c r="A179" s="4"/>
      <c r="B179" s="5">
        <v>44795</v>
      </c>
      <c r="C179" s="6" t="s">
        <v>292</v>
      </c>
      <c r="D179" s="4" t="s">
        <v>422</v>
      </c>
      <c r="E179" s="4"/>
      <c r="F179" s="22">
        <v>500000</v>
      </c>
      <c r="G179" s="2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hidden="1" x14ac:dyDescent="0.25">
      <c r="A180" s="4"/>
      <c r="B180" s="5">
        <v>44795</v>
      </c>
      <c r="C180" s="6" t="s">
        <v>373</v>
      </c>
      <c r="D180" s="4" t="s">
        <v>422</v>
      </c>
      <c r="E180" s="4"/>
      <c r="F180" s="22">
        <v>1000000</v>
      </c>
      <c r="G180" s="2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31.5" hidden="1" x14ac:dyDescent="0.25">
      <c r="A181" s="4"/>
      <c r="B181" s="5">
        <v>44795</v>
      </c>
      <c r="C181" s="6" t="s">
        <v>293</v>
      </c>
      <c r="D181" s="4" t="s">
        <v>422</v>
      </c>
      <c r="E181" s="4"/>
      <c r="F181" s="22">
        <v>2000000</v>
      </c>
      <c r="G181" s="2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hidden="1" x14ac:dyDescent="0.25">
      <c r="A182" s="4"/>
      <c r="B182" s="5">
        <v>44795</v>
      </c>
      <c r="C182" s="6" t="s">
        <v>294</v>
      </c>
      <c r="D182" s="4" t="s">
        <v>422</v>
      </c>
      <c r="E182" s="4"/>
      <c r="F182" s="22">
        <v>1000000</v>
      </c>
      <c r="G182" s="2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hidden="1" x14ac:dyDescent="0.25">
      <c r="A183" s="4"/>
      <c r="B183" s="5">
        <v>44795</v>
      </c>
      <c r="C183" s="6" t="s">
        <v>295</v>
      </c>
      <c r="D183" s="4" t="s">
        <v>422</v>
      </c>
      <c r="E183" s="4"/>
      <c r="F183" s="22">
        <v>500000</v>
      </c>
      <c r="G183" s="2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hidden="1" x14ac:dyDescent="0.25">
      <c r="A184" s="4"/>
      <c r="B184" s="5">
        <v>44795</v>
      </c>
      <c r="C184" s="6" t="s">
        <v>296</v>
      </c>
      <c r="D184" s="4" t="s">
        <v>422</v>
      </c>
      <c r="E184" s="4"/>
      <c r="F184" s="22">
        <v>500000</v>
      </c>
      <c r="G184" s="2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hidden="1" x14ac:dyDescent="0.25">
      <c r="A185" s="4"/>
      <c r="B185" s="5">
        <v>44795</v>
      </c>
      <c r="C185" s="6" t="s">
        <v>297</v>
      </c>
      <c r="D185" s="4" t="s">
        <v>422</v>
      </c>
      <c r="E185" s="4"/>
      <c r="F185" s="22">
        <v>500000</v>
      </c>
      <c r="G185" s="2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31.5" hidden="1" x14ac:dyDescent="0.25">
      <c r="A186" s="4"/>
      <c r="B186" s="5">
        <v>44795</v>
      </c>
      <c r="C186" s="6" t="s">
        <v>298</v>
      </c>
      <c r="D186" s="4" t="s">
        <v>422</v>
      </c>
      <c r="E186" s="4"/>
      <c r="F186" s="22">
        <v>500000</v>
      </c>
      <c r="G186" s="2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hidden="1" x14ac:dyDescent="0.25">
      <c r="A187" s="4"/>
      <c r="B187" s="5">
        <v>44795</v>
      </c>
      <c r="C187" s="6" t="s">
        <v>299</v>
      </c>
      <c r="D187" s="4" t="s">
        <v>422</v>
      </c>
      <c r="E187" s="4"/>
      <c r="F187" s="22">
        <v>1000000</v>
      </c>
      <c r="G187" s="2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hidden="1" x14ac:dyDescent="0.25">
      <c r="A188" s="4"/>
      <c r="B188" s="5">
        <v>44795</v>
      </c>
      <c r="C188" s="6" t="s">
        <v>300</v>
      </c>
      <c r="D188" s="4" t="s">
        <v>422</v>
      </c>
      <c r="E188" s="4"/>
      <c r="F188" s="22">
        <v>500000</v>
      </c>
      <c r="G188" s="2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hidden="1" x14ac:dyDescent="0.25">
      <c r="A189" s="4"/>
      <c r="B189" s="5">
        <v>44795</v>
      </c>
      <c r="C189" s="6" t="s">
        <v>301</v>
      </c>
      <c r="D189" s="4" t="s">
        <v>422</v>
      </c>
      <c r="E189" s="4"/>
      <c r="F189" s="22">
        <v>1000000</v>
      </c>
      <c r="G189" s="2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hidden="1" x14ac:dyDescent="0.25">
      <c r="A190" s="4"/>
      <c r="B190" s="5">
        <v>44795</v>
      </c>
      <c r="C190" s="6" t="s">
        <v>302</v>
      </c>
      <c r="D190" s="4" t="s">
        <v>422</v>
      </c>
      <c r="E190" s="4"/>
      <c r="F190" s="22">
        <v>500000</v>
      </c>
      <c r="G190" s="2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hidden="1" x14ac:dyDescent="0.25">
      <c r="A191" s="4"/>
      <c r="B191" s="5">
        <v>44795</v>
      </c>
      <c r="C191" s="6" t="s">
        <v>303</v>
      </c>
      <c r="D191" s="4" t="s">
        <v>422</v>
      </c>
      <c r="E191" s="4"/>
      <c r="F191" s="22">
        <v>2000000</v>
      </c>
      <c r="G191" s="2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hidden="1" x14ac:dyDescent="0.25">
      <c r="A192" s="4"/>
      <c r="B192" s="5">
        <v>44795</v>
      </c>
      <c r="C192" s="6" t="s">
        <v>304</v>
      </c>
      <c r="D192" s="4" t="s">
        <v>422</v>
      </c>
      <c r="E192" s="4"/>
      <c r="F192" s="22">
        <v>500000</v>
      </c>
      <c r="G192" s="2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hidden="1" x14ac:dyDescent="0.25">
      <c r="A193" s="4"/>
      <c r="B193" s="5">
        <v>44795</v>
      </c>
      <c r="C193" s="6" t="s">
        <v>305</v>
      </c>
      <c r="D193" s="4" t="s">
        <v>422</v>
      </c>
      <c r="E193" s="4"/>
      <c r="F193" s="22">
        <v>500000</v>
      </c>
      <c r="G193" s="2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hidden="1" x14ac:dyDescent="0.25">
      <c r="A194" s="4"/>
      <c r="B194" s="5">
        <v>44795</v>
      </c>
      <c r="C194" s="6" t="s">
        <v>306</v>
      </c>
      <c r="D194" s="4" t="s">
        <v>422</v>
      </c>
      <c r="E194" s="4"/>
      <c r="F194" s="22">
        <v>100000</v>
      </c>
      <c r="G194" s="2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31.5" hidden="1" x14ac:dyDescent="0.25">
      <c r="A195" s="4"/>
      <c r="B195" s="5">
        <v>44796</v>
      </c>
      <c r="C195" s="6" t="s">
        <v>307</v>
      </c>
      <c r="D195" s="4" t="s">
        <v>422</v>
      </c>
      <c r="E195" s="4"/>
      <c r="F195" s="22">
        <v>1000000</v>
      </c>
      <c r="G195" s="2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hidden="1" x14ac:dyDescent="0.25">
      <c r="A196" s="4"/>
      <c r="B196" s="5">
        <v>44796</v>
      </c>
      <c r="C196" s="6" t="s">
        <v>308</v>
      </c>
      <c r="D196" s="4" t="s">
        <v>422</v>
      </c>
      <c r="E196" s="4"/>
      <c r="F196" s="22">
        <v>200000</v>
      </c>
      <c r="G196" s="2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31.5" hidden="1" x14ac:dyDescent="0.25">
      <c r="A197" s="4"/>
      <c r="B197" s="5">
        <v>44796</v>
      </c>
      <c r="C197" s="6" t="s">
        <v>309</v>
      </c>
      <c r="D197" s="4" t="s">
        <v>422</v>
      </c>
      <c r="E197" s="4"/>
      <c r="F197" s="22">
        <v>10000000</v>
      </c>
      <c r="G197" s="2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hidden="1" x14ac:dyDescent="0.25">
      <c r="A198" s="4"/>
      <c r="B198" s="5">
        <v>44796</v>
      </c>
      <c r="C198" s="6" t="s">
        <v>310</v>
      </c>
      <c r="D198" s="4" t="s">
        <v>422</v>
      </c>
      <c r="E198" s="4"/>
      <c r="F198" s="22">
        <v>1000000</v>
      </c>
      <c r="G198" s="2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hidden="1" x14ac:dyDescent="0.25">
      <c r="A199" s="4"/>
      <c r="B199" s="5">
        <v>44796</v>
      </c>
      <c r="C199" s="6" t="s">
        <v>311</v>
      </c>
      <c r="D199" s="4" t="s">
        <v>422</v>
      </c>
      <c r="E199" s="4"/>
      <c r="F199" s="22">
        <v>10000000</v>
      </c>
      <c r="G199" s="2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hidden="1" x14ac:dyDescent="0.25">
      <c r="A200" s="4"/>
      <c r="B200" s="5">
        <v>44796</v>
      </c>
      <c r="C200" s="6" t="s">
        <v>312</v>
      </c>
      <c r="D200" s="4" t="s">
        <v>422</v>
      </c>
      <c r="E200" s="4"/>
      <c r="F200" s="22">
        <v>1000000</v>
      </c>
      <c r="G200" s="2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hidden="1" x14ac:dyDescent="0.25">
      <c r="A201" s="4"/>
      <c r="B201" s="5">
        <v>44796</v>
      </c>
      <c r="C201" s="6" t="s">
        <v>313</v>
      </c>
      <c r="D201" s="4" t="s">
        <v>422</v>
      </c>
      <c r="E201" s="4"/>
      <c r="F201" s="22">
        <v>5000000</v>
      </c>
      <c r="G201" s="2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hidden="1" x14ac:dyDescent="0.25">
      <c r="A202" s="4"/>
      <c r="B202" s="5">
        <v>44796</v>
      </c>
      <c r="C202" s="6" t="s">
        <v>314</v>
      </c>
      <c r="D202" s="4" t="s">
        <v>422</v>
      </c>
      <c r="E202" s="4"/>
      <c r="F202" s="22">
        <v>500000</v>
      </c>
      <c r="G202" s="2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hidden="1" x14ac:dyDescent="0.25">
      <c r="A203" s="4"/>
      <c r="B203" s="5">
        <v>44796</v>
      </c>
      <c r="C203" s="6" t="s">
        <v>315</v>
      </c>
      <c r="D203" s="4" t="s">
        <v>422</v>
      </c>
      <c r="E203" s="4"/>
      <c r="F203" s="22">
        <v>1000000</v>
      </c>
      <c r="G203" s="2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hidden="1" x14ac:dyDescent="0.25">
      <c r="A204" s="5"/>
      <c r="B204" s="5">
        <v>44797</v>
      </c>
      <c r="C204" s="6" t="s">
        <v>316</v>
      </c>
      <c r="D204" s="4" t="s">
        <v>422</v>
      </c>
      <c r="E204" s="4"/>
      <c r="F204" s="22">
        <v>500000</v>
      </c>
      <c r="G204" s="2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hidden="1" x14ac:dyDescent="0.25">
      <c r="A205" s="4"/>
      <c r="B205" s="5">
        <v>44797</v>
      </c>
      <c r="C205" s="6" t="s">
        <v>317</v>
      </c>
      <c r="D205" s="4" t="s">
        <v>422</v>
      </c>
      <c r="E205" s="4"/>
      <c r="F205" s="22">
        <v>500000</v>
      </c>
      <c r="G205" s="2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hidden="1" x14ac:dyDescent="0.25">
      <c r="A206" s="4"/>
      <c r="B206" s="5">
        <v>44798</v>
      </c>
      <c r="C206" s="6" t="s">
        <v>318</v>
      </c>
      <c r="D206" s="4" t="s">
        <v>422</v>
      </c>
      <c r="E206" s="4"/>
      <c r="F206" s="22">
        <v>1000000</v>
      </c>
      <c r="G206" s="2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hidden="1" x14ac:dyDescent="0.25">
      <c r="A207" s="4"/>
      <c r="B207" s="5">
        <v>44798</v>
      </c>
      <c r="C207" s="6" t="s">
        <v>160</v>
      </c>
      <c r="D207" s="4" t="s">
        <v>6</v>
      </c>
      <c r="E207" s="4"/>
      <c r="F207" s="22">
        <v>602231</v>
      </c>
      <c r="G207" s="2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s="58" customFormat="1" ht="31.5" hidden="1" x14ac:dyDescent="0.25">
      <c r="A208" s="9"/>
      <c r="B208" s="8">
        <v>44799</v>
      </c>
      <c r="C208" s="17" t="s">
        <v>319</v>
      </c>
      <c r="D208" s="9" t="s">
        <v>417</v>
      </c>
      <c r="E208" s="9"/>
      <c r="F208" s="40"/>
      <c r="G208" s="40">
        <v>189041580</v>
      </c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</row>
    <row r="209" spans="1:26" s="58" customFormat="1" ht="47.25" hidden="1" x14ac:dyDescent="0.25">
      <c r="A209" s="9"/>
      <c r="B209" s="8">
        <v>44799</v>
      </c>
      <c r="C209" s="17" t="s">
        <v>320</v>
      </c>
      <c r="D209" s="9" t="s">
        <v>417</v>
      </c>
      <c r="E209" s="9"/>
      <c r="F209" s="40"/>
      <c r="G209" s="40">
        <v>49022000</v>
      </c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</row>
    <row r="210" spans="1:26" ht="15.75" hidden="1" x14ac:dyDescent="0.25">
      <c r="A210" s="4"/>
      <c r="B210" s="5">
        <v>44801</v>
      </c>
      <c r="C210" s="6" t="s">
        <v>321</v>
      </c>
      <c r="D210" s="4" t="s">
        <v>422</v>
      </c>
      <c r="E210" s="4"/>
      <c r="F210" s="22">
        <v>500000</v>
      </c>
      <c r="G210" s="2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hidden="1" x14ac:dyDescent="0.25">
      <c r="A211" s="4"/>
      <c r="B211" s="5">
        <v>44802</v>
      </c>
      <c r="C211" s="6" t="s">
        <v>322</v>
      </c>
      <c r="D211" s="4" t="s">
        <v>422</v>
      </c>
      <c r="E211" s="4"/>
      <c r="F211" s="22">
        <v>2000000</v>
      </c>
      <c r="G211" s="2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31.5" x14ac:dyDescent="0.25">
      <c r="A212" s="4"/>
      <c r="B212" s="5">
        <v>44802</v>
      </c>
      <c r="C212" s="6" t="s">
        <v>323</v>
      </c>
      <c r="D212" s="4" t="s">
        <v>421</v>
      </c>
      <c r="E212" s="4"/>
      <c r="F212" s="22">
        <v>500000000</v>
      </c>
      <c r="G212" s="2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hidden="1" x14ac:dyDescent="0.25">
      <c r="A213" s="4"/>
      <c r="B213" s="5">
        <v>44803</v>
      </c>
      <c r="C213" s="6" t="s">
        <v>324</v>
      </c>
      <c r="D213" s="4" t="s">
        <v>422</v>
      </c>
      <c r="E213" s="4"/>
      <c r="F213" s="22">
        <v>500000</v>
      </c>
      <c r="G213" s="2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hidden="1" x14ac:dyDescent="0.25">
      <c r="A214" s="4"/>
      <c r="B214" s="5">
        <v>44804</v>
      </c>
      <c r="C214" s="6" t="s">
        <v>325</v>
      </c>
      <c r="D214" s="4" t="s">
        <v>422</v>
      </c>
      <c r="E214" s="4"/>
      <c r="F214" s="22">
        <v>300000</v>
      </c>
      <c r="G214" s="2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hidden="1" x14ac:dyDescent="0.25">
      <c r="A215" s="4"/>
      <c r="B215" s="5">
        <v>44804</v>
      </c>
      <c r="C215" s="6" t="s">
        <v>326</v>
      </c>
      <c r="D215" s="4" t="s">
        <v>422</v>
      </c>
      <c r="E215" s="4"/>
      <c r="F215" s="22">
        <v>100000</v>
      </c>
      <c r="G215" s="2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hidden="1" x14ac:dyDescent="0.25">
      <c r="A216" s="4"/>
      <c r="B216" s="5">
        <v>44805</v>
      </c>
      <c r="C216" s="6" t="s">
        <v>327</v>
      </c>
      <c r="D216" s="4" t="s">
        <v>422</v>
      </c>
      <c r="E216" s="4"/>
      <c r="F216" s="22">
        <v>100000</v>
      </c>
      <c r="G216" s="2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hidden="1" x14ac:dyDescent="0.25">
      <c r="A217" s="4"/>
      <c r="B217" s="5">
        <v>44805</v>
      </c>
      <c r="C217" s="6" t="s">
        <v>328</v>
      </c>
      <c r="D217" s="4" t="s">
        <v>422</v>
      </c>
      <c r="E217" s="4"/>
      <c r="F217" s="22">
        <v>100000</v>
      </c>
      <c r="G217" s="2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hidden="1" x14ac:dyDescent="0.25">
      <c r="A218" s="4"/>
      <c r="B218" s="5">
        <v>44805</v>
      </c>
      <c r="C218" s="6" t="s">
        <v>329</v>
      </c>
      <c r="D218" s="4" t="s">
        <v>422</v>
      </c>
      <c r="E218" s="4"/>
      <c r="F218" s="22">
        <v>3000000</v>
      </c>
      <c r="G218" s="2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31.5" hidden="1" x14ac:dyDescent="0.25">
      <c r="A219" s="4"/>
      <c r="B219" s="5">
        <v>44808</v>
      </c>
      <c r="C219" s="6" t="s">
        <v>330</v>
      </c>
      <c r="D219" s="4" t="s">
        <v>422</v>
      </c>
      <c r="E219" s="4"/>
      <c r="F219" s="22">
        <v>5000000</v>
      </c>
      <c r="G219" s="2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31.5" hidden="1" x14ac:dyDescent="0.25">
      <c r="A220" s="4"/>
      <c r="B220" s="5">
        <v>44814</v>
      </c>
      <c r="C220" s="38" t="s">
        <v>331</v>
      </c>
      <c r="D220" s="20" t="s">
        <v>10</v>
      </c>
      <c r="E220" s="38" t="s">
        <v>34</v>
      </c>
      <c r="F220" s="22"/>
      <c r="G220" s="22">
        <v>55000</v>
      </c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31.5" hidden="1" x14ac:dyDescent="0.25">
      <c r="A221" s="4"/>
      <c r="B221" s="5">
        <v>44814</v>
      </c>
      <c r="C221" s="38" t="s">
        <v>332</v>
      </c>
      <c r="D221" s="20" t="s">
        <v>10</v>
      </c>
      <c r="E221" s="38" t="s">
        <v>34</v>
      </c>
      <c r="F221" s="22"/>
      <c r="G221" s="22">
        <v>55000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31.5" hidden="1" x14ac:dyDescent="0.25">
      <c r="A222" s="4"/>
      <c r="B222" s="5">
        <v>44814</v>
      </c>
      <c r="C222" s="38" t="s">
        <v>333</v>
      </c>
      <c r="D222" s="20" t="s">
        <v>10</v>
      </c>
      <c r="E222" s="38" t="s">
        <v>34</v>
      </c>
      <c r="F222" s="22"/>
      <c r="G222" s="22">
        <v>55000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hidden="1" x14ac:dyDescent="0.25">
      <c r="A223" s="4"/>
      <c r="B223" s="5">
        <v>44815</v>
      </c>
      <c r="C223" s="4" t="s">
        <v>334</v>
      </c>
      <c r="D223" s="4" t="s">
        <v>422</v>
      </c>
      <c r="E223" s="4"/>
      <c r="F223" s="22">
        <v>200000</v>
      </c>
      <c r="G223" s="2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hidden="1" x14ac:dyDescent="0.25">
      <c r="A224" s="4"/>
      <c r="B224" s="5">
        <v>44816</v>
      </c>
      <c r="C224" s="6" t="s">
        <v>335</v>
      </c>
      <c r="D224" s="4" t="s">
        <v>422</v>
      </c>
      <c r="E224" s="4"/>
      <c r="F224" s="22">
        <v>2000000</v>
      </c>
      <c r="G224" s="2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hidden="1" x14ac:dyDescent="0.25">
      <c r="A225" s="4"/>
      <c r="B225" s="5">
        <v>44817</v>
      </c>
      <c r="C225" s="6" t="s">
        <v>336</v>
      </c>
      <c r="D225" s="4" t="s">
        <v>422</v>
      </c>
      <c r="E225" s="4"/>
      <c r="F225" s="22">
        <v>200000</v>
      </c>
      <c r="G225" s="2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hidden="1" x14ac:dyDescent="0.25">
      <c r="A226" s="4"/>
      <c r="B226" s="5">
        <v>44819</v>
      </c>
      <c r="C226" s="6" t="s">
        <v>337</v>
      </c>
      <c r="D226" s="4" t="s">
        <v>422</v>
      </c>
      <c r="E226" s="4"/>
      <c r="F226" s="22">
        <v>500000</v>
      </c>
      <c r="G226" s="2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31.5" hidden="1" x14ac:dyDescent="0.25">
      <c r="A227" s="4"/>
      <c r="B227" s="5">
        <v>44823</v>
      </c>
      <c r="C227" s="6" t="s">
        <v>378</v>
      </c>
      <c r="D227" s="4" t="s">
        <v>27</v>
      </c>
      <c r="E227" s="4"/>
      <c r="F227" s="22"/>
      <c r="G227" s="19">
        <v>5000000000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hidden="1" x14ac:dyDescent="0.25">
      <c r="A228" s="4"/>
      <c r="B228" s="5">
        <v>44823</v>
      </c>
      <c r="C228" s="6" t="s">
        <v>121</v>
      </c>
      <c r="D228" s="4" t="s">
        <v>10</v>
      </c>
      <c r="E228" s="4" t="s">
        <v>34</v>
      </c>
      <c r="F228" s="22"/>
      <c r="G228" s="22">
        <v>1100000</v>
      </c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hidden="1" x14ac:dyDescent="0.25">
      <c r="A229" s="4"/>
      <c r="B229" s="5">
        <v>44829</v>
      </c>
      <c r="C229" s="6" t="s">
        <v>160</v>
      </c>
      <c r="D229" s="4" t="s">
        <v>6</v>
      </c>
      <c r="E229" s="4"/>
      <c r="F229" s="22">
        <v>734197</v>
      </c>
      <c r="G229" s="2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hidden="1" x14ac:dyDescent="0.25">
      <c r="A230" s="4"/>
      <c r="B230" s="5">
        <v>44834</v>
      </c>
      <c r="C230" s="4" t="s">
        <v>338</v>
      </c>
      <c r="D230" s="4" t="s">
        <v>8</v>
      </c>
      <c r="E230" s="6"/>
      <c r="F230" s="22"/>
      <c r="G230" s="22">
        <v>2022000</v>
      </c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31.5" hidden="1" x14ac:dyDescent="0.25">
      <c r="A231" s="4"/>
      <c r="B231" s="5">
        <v>44834</v>
      </c>
      <c r="C231" s="6" t="s">
        <v>339</v>
      </c>
      <c r="D231" s="4" t="s">
        <v>8</v>
      </c>
      <c r="E231" s="6"/>
      <c r="F231" s="22"/>
      <c r="G231" s="22">
        <v>3022000</v>
      </c>
      <c r="H231" s="1"/>
      <c r="I231" s="1"/>
      <c r="J231" s="1" t="s">
        <v>71</v>
      </c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31.5" hidden="1" x14ac:dyDescent="0.25">
      <c r="A232" s="4"/>
      <c r="B232" s="5">
        <v>44834</v>
      </c>
      <c r="C232" s="6" t="s">
        <v>340</v>
      </c>
      <c r="D232" s="4" t="s">
        <v>8</v>
      </c>
      <c r="E232" s="6"/>
      <c r="F232" s="22"/>
      <c r="G232" s="22">
        <v>2022000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31.5" hidden="1" x14ac:dyDescent="0.25">
      <c r="A233" s="4"/>
      <c r="B233" s="5">
        <v>44834</v>
      </c>
      <c r="C233" s="6" t="s">
        <v>341</v>
      </c>
      <c r="D233" s="4" t="s">
        <v>10</v>
      </c>
      <c r="E233" s="6" t="s">
        <v>14</v>
      </c>
      <c r="F233" s="22"/>
      <c r="G233" s="22">
        <v>30007700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31.5" hidden="1" x14ac:dyDescent="0.25">
      <c r="A234" s="4"/>
      <c r="B234" s="5">
        <v>44834</v>
      </c>
      <c r="C234" s="6" t="s">
        <v>342</v>
      </c>
      <c r="D234" s="4" t="s">
        <v>8</v>
      </c>
      <c r="E234" s="6"/>
      <c r="F234" s="22"/>
      <c r="G234" s="22">
        <v>2007700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hidden="1" x14ac:dyDescent="0.25">
      <c r="A235" s="4"/>
      <c r="B235" s="5">
        <v>44839</v>
      </c>
      <c r="C235" s="6" t="s">
        <v>343</v>
      </c>
      <c r="D235" s="4" t="s">
        <v>10</v>
      </c>
      <c r="E235" s="6" t="s">
        <v>38</v>
      </c>
      <c r="F235" s="22"/>
      <c r="G235" s="22">
        <v>6086580</v>
      </c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47.25" hidden="1" x14ac:dyDescent="0.25">
      <c r="A236" s="4"/>
      <c r="B236" s="5">
        <v>44840</v>
      </c>
      <c r="C236" s="6" t="s">
        <v>344</v>
      </c>
      <c r="D236" s="4" t="s">
        <v>8</v>
      </c>
      <c r="E236" s="6"/>
      <c r="F236" s="22"/>
      <c r="G236" s="22">
        <v>218047960</v>
      </c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31.5" hidden="1" x14ac:dyDescent="0.25">
      <c r="A237" s="4"/>
      <c r="B237" s="5">
        <v>44849</v>
      </c>
      <c r="C237" s="38" t="s">
        <v>345</v>
      </c>
      <c r="D237" s="20" t="s">
        <v>10</v>
      </c>
      <c r="E237" s="38" t="s">
        <v>34</v>
      </c>
      <c r="F237" s="22"/>
      <c r="G237" s="22">
        <v>55000</v>
      </c>
      <c r="H237" s="1">
        <f>6300-600</f>
        <v>5700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31.5" hidden="1" x14ac:dyDescent="0.25">
      <c r="A238" s="4"/>
      <c r="B238" s="5">
        <v>44849</v>
      </c>
      <c r="C238" s="38" t="s">
        <v>346</v>
      </c>
      <c r="D238" s="20" t="s">
        <v>10</v>
      </c>
      <c r="E238" s="38" t="s">
        <v>34</v>
      </c>
      <c r="F238" s="22"/>
      <c r="G238" s="22">
        <v>55000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31.5" hidden="1" x14ac:dyDescent="0.25">
      <c r="A239" s="4"/>
      <c r="B239" s="39">
        <v>44849</v>
      </c>
      <c r="C239" s="38" t="s">
        <v>347</v>
      </c>
      <c r="D239" s="20" t="s">
        <v>10</v>
      </c>
      <c r="E239" s="38" t="s">
        <v>34</v>
      </c>
      <c r="F239" s="22"/>
      <c r="G239" s="22">
        <v>55000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hidden="1" x14ac:dyDescent="0.25">
      <c r="A240" s="4"/>
      <c r="B240" s="5">
        <v>44859</v>
      </c>
      <c r="C240" s="6" t="s">
        <v>160</v>
      </c>
      <c r="D240" s="4" t="s">
        <v>6</v>
      </c>
      <c r="E240" s="6"/>
      <c r="F240" s="22">
        <v>28994</v>
      </c>
      <c r="G240" s="2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31.5" hidden="1" x14ac:dyDescent="0.25">
      <c r="A241" s="4"/>
      <c r="B241" s="5">
        <v>44870</v>
      </c>
      <c r="C241" s="38" t="s">
        <v>348</v>
      </c>
      <c r="D241" s="20" t="s">
        <v>10</v>
      </c>
      <c r="E241" s="38" t="s">
        <v>34</v>
      </c>
      <c r="F241" s="22"/>
      <c r="G241" s="22">
        <v>55000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31.5" hidden="1" x14ac:dyDescent="0.25">
      <c r="A242" s="4"/>
      <c r="B242" s="5">
        <v>44870</v>
      </c>
      <c r="C242" s="38" t="s">
        <v>349</v>
      </c>
      <c r="D242" s="20" t="s">
        <v>10</v>
      </c>
      <c r="E242" s="38" t="s">
        <v>34</v>
      </c>
      <c r="F242" s="22"/>
      <c r="G242" s="22">
        <v>55000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31.5" hidden="1" x14ac:dyDescent="0.25">
      <c r="A243" s="4"/>
      <c r="B243" s="5">
        <v>44870</v>
      </c>
      <c r="C243" s="38" t="s">
        <v>350</v>
      </c>
      <c r="D243" s="20" t="s">
        <v>10</v>
      </c>
      <c r="E243" s="38" t="s">
        <v>34</v>
      </c>
      <c r="F243" s="22"/>
      <c r="G243" s="22">
        <v>55000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31.5" hidden="1" x14ac:dyDescent="0.25">
      <c r="A244" s="4"/>
      <c r="B244" s="5">
        <v>44872</v>
      </c>
      <c r="C244" s="6" t="s">
        <v>351</v>
      </c>
      <c r="D244" s="4" t="s">
        <v>8</v>
      </c>
      <c r="E244" s="6"/>
      <c r="F244" s="22"/>
      <c r="G244" s="22">
        <v>2022000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31.5" hidden="1" x14ac:dyDescent="0.25">
      <c r="A245" s="4"/>
      <c r="B245" s="5">
        <v>44872</v>
      </c>
      <c r="C245" s="6" t="s">
        <v>352</v>
      </c>
      <c r="D245" s="4" t="s">
        <v>8</v>
      </c>
      <c r="E245" s="6"/>
      <c r="F245" s="22"/>
      <c r="G245" s="22">
        <v>3022000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hidden="1" x14ac:dyDescent="0.25">
      <c r="A246" s="4"/>
      <c r="B246" s="5">
        <v>44872</v>
      </c>
      <c r="C246" s="4" t="s">
        <v>353</v>
      </c>
      <c r="D246" s="4" t="s">
        <v>8</v>
      </c>
      <c r="E246" s="6"/>
      <c r="F246" s="22"/>
      <c r="G246" s="22">
        <v>2022000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31.5" hidden="1" x14ac:dyDescent="0.25">
      <c r="A247" s="4"/>
      <c r="B247" s="5">
        <v>44872</v>
      </c>
      <c r="C247" s="6" t="s">
        <v>354</v>
      </c>
      <c r="D247" s="4" t="s">
        <v>10</v>
      </c>
      <c r="E247" s="6" t="s">
        <v>14</v>
      </c>
      <c r="F247" s="22"/>
      <c r="G247" s="22">
        <v>15007700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31.5" hidden="1" x14ac:dyDescent="0.25">
      <c r="A248" s="4"/>
      <c r="B248" s="5">
        <v>44872</v>
      </c>
      <c r="C248" s="6" t="s">
        <v>355</v>
      </c>
      <c r="D248" s="4" t="s">
        <v>8</v>
      </c>
      <c r="E248" s="6"/>
      <c r="F248" s="22"/>
      <c r="G248" s="22">
        <v>2007700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31.5" hidden="1" x14ac:dyDescent="0.25">
      <c r="A249" s="4"/>
      <c r="B249" s="5">
        <v>44875</v>
      </c>
      <c r="C249" s="6" t="s">
        <v>356</v>
      </c>
      <c r="D249" s="4" t="s">
        <v>422</v>
      </c>
      <c r="E249" s="6"/>
      <c r="F249" s="22">
        <v>6530000</v>
      </c>
      <c r="G249" s="2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31.5" hidden="1" x14ac:dyDescent="0.25">
      <c r="A250" s="4"/>
      <c r="B250" s="5">
        <v>44876</v>
      </c>
      <c r="C250" s="6" t="s">
        <v>357</v>
      </c>
      <c r="D250" s="4" t="s">
        <v>419</v>
      </c>
      <c r="E250" s="6" t="s">
        <v>30</v>
      </c>
      <c r="F250" s="22"/>
      <c r="G250" s="22">
        <v>25022000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31.5" hidden="1" x14ac:dyDescent="0.25">
      <c r="A251" s="4"/>
      <c r="B251" s="5">
        <v>44880</v>
      </c>
      <c r="C251" s="6" t="s">
        <v>358</v>
      </c>
      <c r="D251" s="4" t="s">
        <v>422</v>
      </c>
      <c r="E251" s="6"/>
      <c r="F251" s="22">
        <v>15000000</v>
      </c>
      <c r="G251" s="2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31.5" x14ac:dyDescent="0.25">
      <c r="A252" s="18"/>
      <c r="B252" s="61">
        <v>44882</v>
      </c>
      <c r="C252" s="62" t="s">
        <v>359</v>
      </c>
      <c r="D252" s="18" t="s">
        <v>421</v>
      </c>
      <c r="E252" s="62"/>
      <c r="F252" s="19">
        <v>100000000</v>
      </c>
      <c r="G252" s="2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hidden="1" x14ac:dyDescent="0.25">
      <c r="A253" s="1"/>
      <c r="B253" s="5">
        <v>44890</v>
      </c>
      <c r="C253" s="6" t="s">
        <v>160</v>
      </c>
      <c r="D253" s="4" t="s">
        <v>6</v>
      </c>
      <c r="E253" s="6"/>
      <c r="F253" s="22">
        <v>16345</v>
      </c>
      <c r="G253" s="2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31.5" hidden="1" x14ac:dyDescent="0.25">
      <c r="A254" s="5"/>
      <c r="B254" s="5">
        <v>44896</v>
      </c>
      <c r="C254" s="6" t="s">
        <v>360</v>
      </c>
      <c r="D254" s="4" t="s">
        <v>8</v>
      </c>
      <c r="E254" s="6"/>
      <c r="F254" s="22"/>
      <c r="G254" s="22">
        <v>3022000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31.5" hidden="1" x14ac:dyDescent="0.25">
      <c r="A255" s="4"/>
      <c r="B255" s="5">
        <v>44896</v>
      </c>
      <c r="C255" s="6" t="s">
        <v>361</v>
      </c>
      <c r="D255" s="4" t="s">
        <v>8</v>
      </c>
      <c r="E255" s="6"/>
      <c r="F255" s="22"/>
      <c r="G255" s="22">
        <v>2007700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31.5" hidden="1" x14ac:dyDescent="0.25">
      <c r="A256" s="4"/>
      <c r="B256" s="5">
        <v>44896</v>
      </c>
      <c r="C256" s="6" t="s">
        <v>362</v>
      </c>
      <c r="D256" s="4" t="s">
        <v>8</v>
      </c>
      <c r="E256" s="6"/>
      <c r="F256" s="22"/>
      <c r="G256" s="22">
        <v>2022000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31.5" hidden="1" x14ac:dyDescent="0.25">
      <c r="A257" s="4"/>
      <c r="B257" s="5">
        <v>44896</v>
      </c>
      <c r="C257" s="6" t="s">
        <v>363</v>
      </c>
      <c r="D257" s="4" t="s">
        <v>8</v>
      </c>
      <c r="E257" s="6"/>
      <c r="F257" s="22"/>
      <c r="G257" s="22">
        <v>2022000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31.5" hidden="1" x14ac:dyDescent="0.25">
      <c r="A258" s="4"/>
      <c r="B258" s="5">
        <v>44905</v>
      </c>
      <c r="C258" s="38" t="s">
        <v>364</v>
      </c>
      <c r="D258" s="20" t="s">
        <v>10</v>
      </c>
      <c r="E258" s="38" t="s">
        <v>34</v>
      </c>
      <c r="F258" s="22"/>
      <c r="G258" s="22">
        <v>55000</v>
      </c>
    </row>
    <row r="259" spans="1:26" ht="31.5" hidden="1" x14ac:dyDescent="0.25">
      <c r="A259" s="4"/>
      <c r="B259" s="5">
        <v>44905</v>
      </c>
      <c r="C259" s="38" t="s">
        <v>365</v>
      </c>
      <c r="D259" s="20" t="s">
        <v>10</v>
      </c>
      <c r="E259" s="38" t="s">
        <v>34</v>
      </c>
      <c r="F259" s="22"/>
      <c r="G259" s="22">
        <v>55000</v>
      </c>
    </row>
    <row r="260" spans="1:26" ht="31.5" hidden="1" x14ac:dyDescent="0.25">
      <c r="A260" s="4"/>
      <c r="B260" s="5">
        <v>44905</v>
      </c>
      <c r="C260" s="38" t="s">
        <v>366</v>
      </c>
      <c r="D260" s="20" t="s">
        <v>10</v>
      </c>
      <c r="E260" s="38" t="s">
        <v>34</v>
      </c>
      <c r="F260" s="22"/>
      <c r="G260" s="22">
        <v>55000</v>
      </c>
    </row>
    <row r="261" spans="1:26" ht="15.75" x14ac:dyDescent="0.25">
      <c r="A261" s="18"/>
      <c r="B261" s="61">
        <v>44918</v>
      </c>
      <c r="C261" s="62" t="s">
        <v>367</v>
      </c>
      <c r="D261" s="18" t="s">
        <v>421</v>
      </c>
      <c r="E261" s="62"/>
      <c r="F261" s="19">
        <v>100000000</v>
      </c>
      <c r="G261" s="22"/>
    </row>
    <row r="262" spans="1:26" ht="47.25" hidden="1" x14ac:dyDescent="0.25">
      <c r="A262" s="4"/>
      <c r="B262" s="5">
        <v>44925</v>
      </c>
      <c r="C262" s="6" t="s">
        <v>368</v>
      </c>
      <c r="D262" s="4" t="s">
        <v>419</v>
      </c>
      <c r="E262" s="6" t="s">
        <v>30</v>
      </c>
      <c r="F262" s="22"/>
      <c r="G262" s="22">
        <v>45022000</v>
      </c>
    </row>
    <row r="263" spans="1:26" ht="47.25" hidden="1" x14ac:dyDescent="0.25">
      <c r="A263" s="4"/>
      <c r="B263" s="5">
        <v>44925</v>
      </c>
      <c r="C263" s="6" t="s">
        <v>369</v>
      </c>
      <c r="D263" s="4" t="s">
        <v>419</v>
      </c>
      <c r="E263" s="6" t="s">
        <v>30</v>
      </c>
      <c r="F263" s="22"/>
      <c r="G263" s="22">
        <v>101542334</v>
      </c>
    </row>
    <row r="264" spans="1:26" ht="31.5" hidden="1" x14ac:dyDescent="0.25">
      <c r="A264" s="4"/>
      <c r="B264" s="5">
        <v>44925</v>
      </c>
      <c r="C264" s="6" t="s">
        <v>370</v>
      </c>
      <c r="D264" s="4" t="s">
        <v>8</v>
      </c>
      <c r="E264" s="6"/>
      <c r="F264" s="22"/>
      <c r="G264" s="22">
        <v>2007700</v>
      </c>
    </row>
    <row r="265" spans="1:26" ht="15.75" hidden="1" x14ac:dyDescent="0.25">
      <c r="A265" s="4"/>
      <c r="B265" s="5">
        <v>44925</v>
      </c>
      <c r="C265" s="6" t="s">
        <v>371</v>
      </c>
      <c r="D265" s="4" t="s">
        <v>10</v>
      </c>
      <c r="E265" s="38" t="s">
        <v>34</v>
      </c>
      <c r="F265" s="22"/>
      <c r="G265" s="22">
        <v>362570</v>
      </c>
    </row>
    <row r="266" spans="1:26" ht="15.75" hidden="1" x14ac:dyDescent="0.25">
      <c r="A266" s="4"/>
      <c r="B266" s="5">
        <v>44926</v>
      </c>
      <c r="C266" s="6" t="s">
        <v>160</v>
      </c>
      <c r="D266" s="4" t="s">
        <v>6</v>
      </c>
      <c r="E266" s="6"/>
      <c r="F266" s="22">
        <v>33636</v>
      </c>
      <c r="G266" s="22"/>
    </row>
    <row r="267" spans="1:26" ht="15.75" hidden="1" x14ac:dyDescent="0.25">
      <c r="A267" s="11" t="s">
        <v>388</v>
      </c>
      <c r="B267" s="5">
        <v>44589</v>
      </c>
      <c r="C267" s="6" t="s">
        <v>76</v>
      </c>
      <c r="D267" s="4" t="s">
        <v>27</v>
      </c>
      <c r="E267" s="6"/>
      <c r="F267" s="7">
        <v>1000000000</v>
      </c>
      <c r="G267" s="7"/>
    </row>
    <row r="268" spans="1:26" ht="15.75" hidden="1" x14ac:dyDescent="0.25">
      <c r="A268" s="11" t="s">
        <v>388</v>
      </c>
      <c r="B268" s="5">
        <v>44594</v>
      </c>
      <c r="C268" s="6" t="s">
        <v>77</v>
      </c>
      <c r="D268" s="4" t="s">
        <v>10</v>
      </c>
      <c r="E268" s="6" t="s">
        <v>34</v>
      </c>
      <c r="F268" s="7"/>
      <c r="G268" s="7">
        <v>220000</v>
      </c>
    </row>
    <row r="269" spans="1:26" ht="15.75" hidden="1" x14ac:dyDescent="0.25">
      <c r="A269" s="11" t="s">
        <v>388</v>
      </c>
      <c r="B269" s="5">
        <v>44611</v>
      </c>
      <c r="C269" s="6" t="s">
        <v>78</v>
      </c>
      <c r="D269" s="4" t="s">
        <v>6</v>
      </c>
      <c r="E269" s="6"/>
      <c r="F269" s="7">
        <v>63003</v>
      </c>
      <c r="G269" s="7"/>
      <c r="H269" s="28"/>
    </row>
    <row r="270" spans="1:26" ht="15.75" hidden="1" x14ac:dyDescent="0.25">
      <c r="A270" s="11" t="s">
        <v>388</v>
      </c>
      <c r="B270" s="5">
        <v>44639</v>
      </c>
      <c r="C270" s="6" t="s">
        <v>78</v>
      </c>
      <c r="D270" s="4" t="s">
        <v>6</v>
      </c>
      <c r="E270" s="6"/>
      <c r="F270" s="7">
        <v>76700</v>
      </c>
      <c r="G270" s="7"/>
    </row>
    <row r="271" spans="1:26" ht="15.75" hidden="1" x14ac:dyDescent="0.25">
      <c r="A271" s="11" t="s">
        <v>388</v>
      </c>
      <c r="B271" s="5">
        <v>44667</v>
      </c>
      <c r="C271" s="6" t="s">
        <v>78</v>
      </c>
      <c r="D271" s="4" t="s">
        <v>6</v>
      </c>
      <c r="E271" s="6"/>
      <c r="F271" s="7">
        <v>76706</v>
      </c>
      <c r="G271" s="7"/>
    </row>
    <row r="272" spans="1:26" ht="15.75" hidden="1" x14ac:dyDescent="0.25">
      <c r="A272" s="11" t="s">
        <v>388</v>
      </c>
      <c r="B272" s="5">
        <v>44702</v>
      </c>
      <c r="C272" s="6" t="s">
        <v>78</v>
      </c>
      <c r="D272" s="4" t="s">
        <v>6</v>
      </c>
      <c r="E272" s="6"/>
      <c r="F272" s="7">
        <v>95890</v>
      </c>
      <c r="G272" s="7"/>
    </row>
    <row r="273" spans="1:7" ht="15.75" hidden="1" x14ac:dyDescent="0.25">
      <c r="A273" s="11" t="s">
        <v>388</v>
      </c>
      <c r="B273" s="5">
        <v>44730</v>
      </c>
      <c r="C273" s="6" t="s">
        <v>78</v>
      </c>
      <c r="D273" s="4" t="s">
        <v>6</v>
      </c>
      <c r="E273" s="6"/>
      <c r="F273" s="7">
        <v>76719</v>
      </c>
      <c r="G273" s="7"/>
    </row>
    <row r="274" spans="1:7" ht="15.75" hidden="1" x14ac:dyDescent="0.25">
      <c r="A274" s="11" t="s">
        <v>388</v>
      </c>
      <c r="B274" s="5">
        <v>44758</v>
      </c>
      <c r="C274" s="6" t="s">
        <v>78</v>
      </c>
      <c r="D274" s="4" t="s">
        <v>6</v>
      </c>
      <c r="E274" s="6"/>
      <c r="F274" s="7">
        <v>76725</v>
      </c>
      <c r="G274" s="7"/>
    </row>
    <row r="275" spans="1:7" ht="31.5" hidden="1" x14ac:dyDescent="0.25">
      <c r="A275" s="11" t="s">
        <v>388</v>
      </c>
      <c r="B275" s="5">
        <v>44793</v>
      </c>
      <c r="C275" s="6" t="s">
        <v>79</v>
      </c>
      <c r="D275" s="4" t="s">
        <v>422</v>
      </c>
      <c r="E275" s="6"/>
      <c r="F275" s="7">
        <v>1000000</v>
      </c>
      <c r="G275" s="7"/>
    </row>
    <row r="276" spans="1:7" ht="15.75" hidden="1" x14ac:dyDescent="0.25">
      <c r="A276" s="11" t="s">
        <v>388</v>
      </c>
      <c r="B276" s="5">
        <v>44793</v>
      </c>
      <c r="C276" s="6" t="s">
        <v>80</v>
      </c>
      <c r="D276" s="4" t="s">
        <v>422</v>
      </c>
      <c r="E276" s="6"/>
      <c r="F276" s="7">
        <v>100000</v>
      </c>
      <c r="G276" s="7"/>
    </row>
    <row r="277" spans="1:7" ht="31.5" hidden="1" x14ac:dyDescent="0.25">
      <c r="A277" s="11" t="s">
        <v>388</v>
      </c>
      <c r="B277" s="5">
        <v>44793</v>
      </c>
      <c r="C277" s="6" t="s">
        <v>81</v>
      </c>
      <c r="D277" s="4" t="s">
        <v>422</v>
      </c>
      <c r="E277" s="6"/>
      <c r="F277" s="7">
        <v>1000000</v>
      </c>
      <c r="G277" s="7"/>
    </row>
    <row r="278" spans="1:7" ht="15.75" hidden="1" x14ac:dyDescent="0.25">
      <c r="A278" s="11" t="s">
        <v>388</v>
      </c>
      <c r="B278" s="5">
        <v>44793</v>
      </c>
      <c r="C278" s="6" t="s">
        <v>78</v>
      </c>
      <c r="D278" s="4" t="s">
        <v>6</v>
      </c>
      <c r="E278" s="6"/>
      <c r="F278" s="7">
        <v>95920</v>
      </c>
      <c r="G278" s="7"/>
    </row>
    <row r="279" spans="1:7" ht="15.75" hidden="1" x14ac:dyDescent="0.25">
      <c r="A279" s="11" t="s">
        <v>388</v>
      </c>
      <c r="B279" s="5">
        <v>44795</v>
      </c>
      <c r="C279" s="6" t="s">
        <v>82</v>
      </c>
      <c r="D279" s="4" t="s">
        <v>422</v>
      </c>
      <c r="E279" s="6"/>
      <c r="F279" s="7">
        <v>1000000</v>
      </c>
      <c r="G279" s="7"/>
    </row>
    <row r="280" spans="1:7" ht="15.75" hidden="1" x14ac:dyDescent="0.25">
      <c r="A280" s="11" t="s">
        <v>388</v>
      </c>
      <c r="B280" s="5">
        <v>44795</v>
      </c>
      <c r="C280" s="6" t="s">
        <v>83</v>
      </c>
      <c r="D280" s="4" t="s">
        <v>422</v>
      </c>
      <c r="E280" s="4"/>
      <c r="F280" s="7">
        <v>500000</v>
      </c>
      <c r="G280" s="7"/>
    </row>
    <row r="281" spans="1:7" ht="31.5" hidden="1" x14ac:dyDescent="0.25">
      <c r="A281" s="11" t="s">
        <v>388</v>
      </c>
      <c r="B281" s="5">
        <v>44796</v>
      </c>
      <c r="C281" s="6" t="s">
        <v>84</v>
      </c>
      <c r="D281" s="4" t="s">
        <v>422</v>
      </c>
      <c r="E281" s="4"/>
      <c r="F281" s="7">
        <v>500000</v>
      </c>
      <c r="G281" s="7"/>
    </row>
    <row r="282" spans="1:7" ht="15.75" hidden="1" x14ac:dyDescent="0.25">
      <c r="A282" s="11" t="s">
        <v>388</v>
      </c>
      <c r="B282" s="5">
        <v>44796</v>
      </c>
      <c r="C282" s="6" t="s">
        <v>85</v>
      </c>
      <c r="D282" s="4" t="s">
        <v>422</v>
      </c>
      <c r="E282" s="4"/>
      <c r="F282" s="7">
        <v>1000000</v>
      </c>
      <c r="G282" s="7"/>
    </row>
    <row r="283" spans="1:7" ht="15.75" hidden="1" x14ac:dyDescent="0.25">
      <c r="A283" s="11" t="s">
        <v>388</v>
      </c>
      <c r="B283" s="5">
        <v>44802</v>
      </c>
      <c r="C283" s="6" t="s">
        <v>86</v>
      </c>
      <c r="D283" s="4" t="s">
        <v>422</v>
      </c>
      <c r="E283" s="4"/>
      <c r="F283" s="7">
        <v>1500000</v>
      </c>
      <c r="G283" s="7"/>
    </row>
    <row r="284" spans="1:7" ht="15.75" hidden="1" x14ac:dyDescent="0.25">
      <c r="A284" s="11" t="s">
        <v>388</v>
      </c>
      <c r="B284" s="5">
        <v>44802</v>
      </c>
      <c r="C284" s="6" t="s">
        <v>87</v>
      </c>
      <c r="D284" s="4" t="s">
        <v>422</v>
      </c>
      <c r="E284" s="4"/>
      <c r="F284" s="7">
        <v>200000</v>
      </c>
      <c r="G284" s="7"/>
    </row>
    <row r="285" spans="1:7" ht="15.75" hidden="1" x14ac:dyDescent="0.25">
      <c r="A285" s="11" t="s">
        <v>388</v>
      </c>
      <c r="B285" s="5">
        <v>44821</v>
      </c>
      <c r="C285" s="6" t="s">
        <v>78</v>
      </c>
      <c r="D285" s="4" t="s">
        <v>6</v>
      </c>
      <c r="E285" s="4"/>
      <c r="F285" s="7">
        <v>77211</v>
      </c>
      <c r="G285" s="7"/>
    </row>
    <row r="286" spans="1:7" ht="15.75" hidden="1" x14ac:dyDescent="0.25">
      <c r="A286" s="11" t="s">
        <v>388</v>
      </c>
      <c r="B286" s="5">
        <v>44823</v>
      </c>
      <c r="C286" s="4" t="s">
        <v>88</v>
      </c>
      <c r="D286" s="4" t="s">
        <v>27</v>
      </c>
      <c r="E286" s="4"/>
      <c r="F286" s="7"/>
      <c r="G286" s="19">
        <v>1003000000</v>
      </c>
    </row>
    <row r="287" spans="1:7" ht="15.75" hidden="1" x14ac:dyDescent="0.25">
      <c r="A287" s="11" t="s">
        <v>388</v>
      </c>
      <c r="B287" s="21">
        <v>44849</v>
      </c>
      <c r="C287" s="20" t="s">
        <v>78</v>
      </c>
      <c r="D287" s="20" t="s">
        <v>6</v>
      </c>
      <c r="E287" s="20"/>
      <c r="F287" s="22">
        <v>3280</v>
      </c>
      <c r="G287" s="22"/>
    </row>
    <row r="288" spans="1:7" ht="31.5" hidden="1" x14ac:dyDescent="0.25">
      <c r="A288" s="63" t="s">
        <v>388</v>
      </c>
      <c r="B288" s="21">
        <v>44862</v>
      </c>
      <c r="C288" s="38" t="s">
        <v>89</v>
      </c>
      <c r="D288" s="20" t="s">
        <v>422</v>
      </c>
      <c r="E288" s="20"/>
      <c r="F288" s="22">
        <v>100000000</v>
      </c>
      <c r="G288" s="7"/>
    </row>
    <row r="289" spans="1:7" ht="15.75" hidden="1" x14ac:dyDescent="0.25">
      <c r="A289" s="11" t="s">
        <v>388</v>
      </c>
      <c r="B289" s="5">
        <v>44873</v>
      </c>
      <c r="C289" s="6" t="s">
        <v>90</v>
      </c>
      <c r="D289" s="4" t="s">
        <v>10</v>
      </c>
      <c r="E289" s="4" t="s">
        <v>34</v>
      </c>
      <c r="F289" s="7"/>
      <c r="G289" s="7">
        <v>220000</v>
      </c>
    </row>
    <row r="290" spans="1:7" ht="31.5" x14ac:dyDescent="0.25">
      <c r="A290" s="11" t="s">
        <v>388</v>
      </c>
      <c r="B290" s="5">
        <v>44875</v>
      </c>
      <c r="C290" s="6" t="s">
        <v>91</v>
      </c>
      <c r="D290" s="4" t="s">
        <v>421</v>
      </c>
      <c r="E290" s="4"/>
      <c r="F290" s="7">
        <v>500000000</v>
      </c>
      <c r="G290" s="7"/>
    </row>
    <row r="291" spans="1:7" ht="31.5" hidden="1" x14ac:dyDescent="0.25">
      <c r="A291" s="11" t="s">
        <v>388</v>
      </c>
      <c r="B291" s="5">
        <v>44879</v>
      </c>
      <c r="C291" s="6" t="s">
        <v>92</v>
      </c>
      <c r="D291" s="4" t="s">
        <v>422</v>
      </c>
      <c r="E291" s="4"/>
      <c r="F291" s="7">
        <v>12561122</v>
      </c>
      <c r="G291" s="7"/>
    </row>
    <row r="292" spans="1:7" ht="47.25" hidden="1" x14ac:dyDescent="0.25">
      <c r="A292" s="59" t="s">
        <v>388</v>
      </c>
      <c r="B292" s="8">
        <v>44883</v>
      </c>
      <c r="C292" s="17" t="s">
        <v>93</v>
      </c>
      <c r="D292" s="9" t="s">
        <v>418</v>
      </c>
      <c r="E292" s="9"/>
      <c r="F292" s="10"/>
      <c r="G292" s="10">
        <v>200000000</v>
      </c>
    </row>
    <row r="293" spans="1:7" ht="15.75" hidden="1" x14ac:dyDescent="0.25">
      <c r="A293" s="11" t="s">
        <v>388</v>
      </c>
      <c r="B293" s="5">
        <v>44884</v>
      </c>
      <c r="C293" s="4" t="s">
        <v>78</v>
      </c>
      <c r="D293" s="4" t="s">
        <v>6</v>
      </c>
      <c r="E293" s="4"/>
      <c r="F293" s="7">
        <v>97162</v>
      </c>
      <c r="G293" s="7"/>
    </row>
    <row r="294" spans="1:7" ht="31.5" hidden="1" x14ac:dyDescent="0.25">
      <c r="A294" s="11" t="s">
        <v>388</v>
      </c>
      <c r="B294" s="5">
        <v>44886</v>
      </c>
      <c r="C294" s="6" t="s">
        <v>94</v>
      </c>
      <c r="D294" s="4" t="s">
        <v>422</v>
      </c>
      <c r="E294" s="4"/>
      <c r="F294" s="7">
        <v>200000</v>
      </c>
      <c r="G294" s="7"/>
    </row>
    <row r="295" spans="1:7" ht="15.75" hidden="1" x14ac:dyDescent="0.25">
      <c r="A295" s="11" t="s">
        <v>388</v>
      </c>
      <c r="B295" s="5">
        <v>44912</v>
      </c>
      <c r="C295" s="4" t="s">
        <v>78</v>
      </c>
      <c r="D295" s="4" t="s">
        <v>422</v>
      </c>
      <c r="E295" s="4"/>
      <c r="F295" s="7">
        <v>159889</v>
      </c>
      <c r="G295" s="7"/>
    </row>
    <row r="296" spans="1:7" ht="47.25" hidden="1" x14ac:dyDescent="0.25">
      <c r="A296" s="59" t="s">
        <v>388</v>
      </c>
      <c r="B296" s="8">
        <v>44917</v>
      </c>
      <c r="C296" s="17" t="s">
        <v>95</v>
      </c>
      <c r="D296" s="9" t="s">
        <v>419</v>
      </c>
      <c r="E296" s="9"/>
      <c r="F296" s="10"/>
      <c r="G296" s="10">
        <v>319000000</v>
      </c>
    </row>
    <row r="297" spans="1:7" ht="31.5" hidden="1" x14ac:dyDescent="0.25">
      <c r="A297" s="11" t="s">
        <v>388</v>
      </c>
      <c r="B297" s="5">
        <v>44923</v>
      </c>
      <c r="C297" s="6" t="s">
        <v>96</v>
      </c>
      <c r="D297" s="4" t="s">
        <v>10</v>
      </c>
      <c r="E297" s="4" t="s">
        <v>14</v>
      </c>
      <c r="F297" s="7"/>
      <c r="G297" s="7">
        <v>20000000</v>
      </c>
    </row>
    <row r="298" spans="1:7" ht="47.25" hidden="1" x14ac:dyDescent="0.25">
      <c r="A298" s="11" t="s">
        <v>388</v>
      </c>
      <c r="B298" s="5">
        <v>44925</v>
      </c>
      <c r="C298" s="6" t="s">
        <v>99</v>
      </c>
      <c r="D298" s="4" t="s">
        <v>8</v>
      </c>
      <c r="E298" s="4" t="s">
        <v>25</v>
      </c>
      <c r="F298" s="7"/>
      <c r="G298" s="7">
        <v>2000000</v>
      </c>
    </row>
    <row r="299" spans="1:7" ht="47.25" hidden="1" x14ac:dyDescent="0.25">
      <c r="A299" s="11" t="s">
        <v>388</v>
      </c>
      <c r="B299" s="5">
        <v>44925</v>
      </c>
      <c r="C299" s="6" t="s">
        <v>97</v>
      </c>
      <c r="D299" s="4" t="s">
        <v>8</v>
      </c>
      <c r="E299" s="4" t="s">
        <v>24</v>
      </c>
      <c r="F299" s="7"/>
      <c r="G299" s="7">
        <v>2000000</v>
      </c>
    </row>
    <row r="300" spans="1:7" ht="47.25" hidden="1" x14ac:dyDescent="0.25">
      <c r="A300" s="11" t="s">
        <v>388</v>
      </c>
      <c r="B300" s="5">
        <v>44925</v>
      </c>
      <c r="C300" s="6" t="s">
        <v>98</v>
      </c>
      <c r="D300" s="4" t="s">
        <v>8</v>
      </c>
      <c r="E300" s="4" t="s">
        <v>23</v>
      </c>
      <c r="F300" s="7"/>
      <c r="G300" s="7">
        <v>3000000</v>
      </c>
    </row>
    <row r="301" spans="1:7" ht="31.5" hidden="1" x14ac:dyDescent="0.25">
      <c r="A301" s="11" t="s">
        <v>388</v>
      </c>
      <c r="B301" s="5">
        <v>44925</v>
      </c>
      <c r="C301" s="6" t="s">
        <v>100</v>
      </c>
      <c r="D301" s="4" t="s">
        <v>10</v>
      </c>
      <c r="E301" s="4" t="s">
        <v>14</v>
      </c>
      <c r="F301" s="7"/>
      <c r="G301" s="7">
        <v>10000000</v>
      </c>
    </row>
    <row r="302" spans="1:7" ht="47.25" hidden="1" x14ac:dyDescent="0.25">
      <c r="A302" s="47" t="s">
        <v>387</v>
      </c>
      <c r="B302" s="5">
        <v>44589</v>
      </c>
      <c r="C302" s="6" t="s">
        <v>385</v>
      </c>
      <c r="D302" s="4" t="s">
        <v>27</v>
      </c>
      <c r="E302" s="6"/>
      <c r="F302" s="7">
        <v>1000000000</v>
      </c>
      <c r="G302" s="7"/>
    </row>
    <row r="303" spans="1:7" ht="15.75" hidden="1" x14ac:dyDescent="0.25">
      <c r="A303" s="47" t="s">
        <v>387</v>
      </c>
      <c r="B303" s="5">
        <v>44617</v>
      </c>
      <c r="C303" s="6" t="s">
        <v>103</v>
      </c>
      <c r="D303" s="4" t="s">
        <v>6</v>
      </c>
      <c r="E303" s="6"/>
      <c r="F303" s="7">
        <v>158904</v>
      </c>
      <c r="G303" s="7"/>
    </row>
    <row r="304" spans="1:7" ht="15.75" hidden="1" x14ac:dyDescent="0.25">
      <c r="A304" s="47" t="s">
        <v>387</v>
      </c>
      <c r="B304" s="5">
        <v>44645</v>
      </c>
      <c r="C304" s="6" t="s">
        <v>104</v>
      </c>
      <c r="D304" s="4" t="s">
        <v>6</v>
      </c>
      <c r="E304" s="6"/>
      <c r="F304" s="7">
        <v>153449</v>
      </c>
      <c r="G304" s="7"/>
    </row>
    <row r="305" spans="1:7" ht="15.75" hidden="1" x14ac:dyDescent="0.25">
      <c r="A305" s="47" t="s">
        <v>387</v>
      </c>
      <c r="B305" s="5">
        <v>44676</v>
      </c>
      <c r="C305" s="6" t="s">
        <v>105</v>
      </c>
      <c r="D305" s="4" t="s">
        <v>6</v>
      </c>
      <c r="E305" s="6"/>
      <c r="F305" s="7">
        <v>169916</v>
      </c>
      <c r="G305" s="7"/>
    </row>
    <row r="306" spans="1:7" ht="15.75" hidden="1" x14ac:dyDescent="0.25">
      <c r="A306" s="47" t="s">
        <v>387</v>
      </c>
      <c r="B306" s="5">
        <v>44705</v>
      </c>
      <c r="C306" s="6" t="s">
        <v>106</v>
      </c>
      <c r="D306" s="4" t="s">
        <v>422</v>
      </c>
      <c r="E306" s="6"/>
      <c r="F306" s="7">
        <v>5000000</v>
      </c>
      <c r="G306" s="7"/>
    </row>
    <row r="307" spans="1:7" ht="15.75" hidden="1" x14ac:dyDescent="0.25">
      <c r="A307" s="47" t="s">
        <v>387</v>
      </c>
      <c r="B307" s="5">
        <v>44706</v>
      </c>
      <c r="C307" s="6" t="s">
        <v>107</v>
      </c>
      <c r="D307" s="4" t="s">
        <v>6</v>
      </c>
      <c r="E307" s="6"/>
      <c r="F307" s="7">
        <v>164518</v>
      </c>
      <c r="G307" s="7"/>
    </row>
    <row r="308" spans="1:7" ht="15.75" hidden="1" x14ac:dyDescent="0.25">
      <c r="A308" s="47" t="s">
        <v>387</v>
      </c>
      <c r="B308" s="5">
        <v>44737</v>
      </c>
      <c r="C308" s="6" t="s">
        <v>108</v>
      </c>
      <c r="D308" s="4" t="s">
        <v>6</v>
      </c>
      <c r="E308" s="6"/>
      <c r="F308" s="7">
        <v>170822</v>
      </c>
      <c r="G308" s="7"/>
    </row>
    <row r="309" spans="1:7" ht="15.75" hidden="1" x14ac:dyDescent="0.25">
      <c r="A309" s="47" t="s">
        <v>387</v>
      </c>
      <c r="B309" s="5">
        <v>44767</v>
      </c>
      <c r="C309" s="6" t="s">
        <v>109</v>
      </c>
      <c r="D309" s="4" t="s">
        <v>6</v>
      </c>
      <c r="E309" s="6"/>
      <c r="F309" s="7">
        <v>165340</v>
      </c>
      <c r="G309" s="7"/>
    </row>
    <row r="310" spans="1:7" ht="15.75" hidden="1" x14ac:dyDescent="0.25">
      <c r="A310" s="47" t="s">
        <v>387</v>
      </c>
      <c r="B310" s="5">
        <v>44793</v>
      </c>
      <c r="C310" s="6" t="s">
        <v>110</v>
      </c>
      <c r="D310" s="4" t="s">
        <v>422</v>
      </c>
      <c r="E310" s="6"/>
      <c r="F310" s="7">
        <v>2000000</v>
      </c>
      <c r="G310" s="7"/>
    </row>
    <row r="311" spans="1:7" ht="15.75" hidden="1" x14ac:dyDescent="0.25">
      <c r="A311" s="47" t="s">
        <v>387</v>
      </c>
      <c r="B311" s="5">
        <v>44794</v>
      </c>
      <c r="C311" s="6" t="s">
        <v>111</v>
      </c>
      <c r="D311" s="4" t="s">
        <v>422</v>
      </c>
      <c r="E311" s="6"/>
      <c r="F311" s="7">
        <v>1000000</v>
      </c>
      <c r="G311" s="7"/>
    </row>
    <row r="312" spans="1:7" ht="15.75" hidden="1" x14ac:dyDescent="0.25">
      <c r="A312" s="47" t="s">
        <v>387</v>
      </c>
      <c r="B312" s="5">
        <v>44795</v>
      </c>
      <c r="C312" s="6" t="s">
        <v>112</v>
      </c>
      <c r="D312" s="4" t="s">
        <v>422</v>
      </c>
      <c r="E312" s="6"/>
      <c r="F312" s="7">
        <v>500000</v>
      </c>
      <c r="G312" s="7"/>
    </row>
    <row r="313" spans="1:7" ht="15.75" hidden="1" x14ac:dyDescent="0.25">
      <c r="A313" s="47" t="s">
        <v>387</v>
      </c>
      <c r="B313" s="5">
        <v>44795</v>
      </c>
      <c r="C313" s="6" t="s">
        <v>113</v>
      </c>
      <c r="D313" s="4" t="s">
        <v>422</v>
      </c>
      <c r="E313" s="6"/>
      <c r="F313" s="7">
        <v>500000</v>
      </c>
      <c r="G313" s="7"/>
    </row>
    <row r="314" spans="1:7" ht="31.5" hidden="1" x14ac:dyDescent="0.25">
      <c r="A314" s="47" t="s">
        <v>387</v>
      </c>
      <c r="B314" s="5">
        <v>44795</v>
      </c>
      <c r="C314" s="6" t="s">
        <v>114</v>
      </c>
      <c r="D314" s="4" t="s">
        <v>422</v>
      </c>
      <c r="E314" s="6"/>
      <c r="F314" s="7">
        <v>500000</v>
      </c>
      <c r="G314" s="7"/>
    </row>
    <row r="315" spans="1:7" ht="15.75" hidden="1" x14ac:dyDescent="0.25">
      <c r="A315" s="47" t="s">
        <v>387</v>
      </c>
      <c r="B315" s="5">
        <v>44796</v>
      </c>
      <c r="C315" s="6" t="s">
        <v>115</v>
      </c>
      <c r="D315" s="4" t="s">
        <v>422</v>
      </c>
      <c r="E315" s="6"/>
      <c r="F315" s="7">
        <v>1000000</v>
      </c>
      <c r="G315" s="7"/>
    </row>
    <row r="316" spans="1:7" ht="15.75" hidden="1" x14ac:dyDescent="0.25">
      <c r="A316" s="47" t="s">
        <v>387</v>
      </c>
      <c r="B316" s="5">
        <v>44796</v>
      </c>
      <c r="C316" s="6" t="s">
        <v>116</v>
      </c>
      <c r="D316" s="4" t="s">
        <v>422</v>
      </c>
      <c r="E316" s="6"/>
      <c r="F316" s="7">
        <v>1000000</v>
      </c>
      <c r="G316" s="7"/>
    </row>
    <row r="317" spans="1:7" ht="31.5" hidden="1" x14ac:dyDescent="0.25">
      <c r="A317" s="47" t="s">
        <v>387</v>
      </c>
      <c r="B317" s="5">
        <v>44796</v>
      </c>
      <c r="C317" s="6" t="s">
        <v>117</v>
      </c>
      <c r="D317" s="4" t="s">
        <v>422</v>
      </c>
      <c r="E317" s="6"/>
      <c r="F317" s="7">
        <v>1500000</v>
      </c>
      <c r="G317" s="7"/>
    </row>
    <row r="318" spans="1:7" ht="15.75" hidden="1" x14ac:dyDescent="0.25">
      <c r="A318" s="47" t="s">
        <v>387</v>
      </c>
      <c r="B318" s="5">
        <v>44796</v>
      </c>
      <c r="C318" s="6" t="s">
        <v>118</v>
      </c>
      <c r="D318" s="4" t="s">
        <v>422</v>
      </c>
      <c r="E318" s="6"/>
      <c r="F318" s="7">
        <v>1000000</v>
      </c>
      <c r="G318" s="7"/>
    </row>
    <row r="319" spans="1:7" ht="15.75" hidden="1" x14ac:dyDescent="0.25">
      <c r="A319" s="47" t="s">
        <v>387</v>
      </c>
      <c r="B319" s="5">
        <v>44798</v>
      </c>
      <c r="C319" s="6" t="s">
        <v>119</v>
      </c>
      <c r="D319" s="4" t="s">
        <v>6</v>
      </c>
      <c r="E319" s="6"/>
      <c r="F319" s="7">
        <v>171079</v>
      </c>
      <c r="G319" s="7"/>
    </row>
    <row r="320" spans="1:7" ht="15.75" hidden="1" x14ac:dyDescent="0.25">
      <c r="A320" s="47" t="s">
        <v>387</v>
      </c>
      <c r="B320" s="5">
        <v>44815</v>
      </c>
      <c r="C320" s="6" t="s">
        <v>120</v>
      </c>
      <c r="D320" s="4" t="s">
        <v>422</v>
      </c>
      <c r="E320" s="6"/>
      <c r="F320" s="7">
        <v>20000000</v>
      </c>
      <c r="G320" s="7"/>
    </row>
    <row r="321" spans="1:7" ht="15.75" hidden="1" x14ac:dyDescent="0.25">
      <c r="A321" s="47" t="s">
        <v>387</v>
      </c>
      <c r="B321" s="5">
        <v>44823</v>
      </c>
      <c r="C321" s="6" t="s">
        <v>379</v>
      </c>
      <c r="D321" s="4" t="s">
        <v>27</v>
      </c>
      <c r="E321" s="6"/>
      <c r="F321" s="19"/>
      <c r="G321" s="19">
        <v>1000000000</v>
      </c>
    </row>
    <row r="322" spans="1:7" ht="15.75" hidden="1" x14ac:dyDescent="0.25">
      <c r="A322" s="47" t="s">
        <v>387</v>
      </c>
      <c r="B322" s="5">
        <v>44823</v>
      </c>
      <c r="C322" s="6" t="s">
        <v>121</v>
      </c>
      <c r="D322" s="4" t="s">
        <v>10</v>
      </c>
      <c r="E322" s="6" t="s">
        <v>34</v>
      </c>
      <c r="F322" s="7"/>
      <c r="G322" s="7">
        <v>440000</v>
      </c>
    </row>
    <row r="323" spans="1:7" ht="31.5" hidden="1" x14ac:dyDescent="0.25">
      <c r="A323" s="47" t="s">
        <v>387</v>
      </c>
      <c r="B323" s="5">
        <v>44827</v>
      </c>
      <c r="C323" s="6" t="s">
        <v>122</v>
      </c>
      <c r="D323" s="4" t="s">
        <v>422</v>
      </c>
      <c r="E323" s="4"/>
      <c r="F323" s="7">
        <v>10000000</v>
      </c>
      <c r="G323" s="7"/>
    </row>
    <row r="324" spans="1:7" ht="15.75" hidden="1" x14ac:dyDescent="0.25">
      <c r="A324" s="47" t="s">
        <v>387</v>
      </c>
      <c r="B324" s="5">
        <v>44829</v>
      </c>
      <c r="C324" s="4" t="s">
        <v>123</v>
      </c>
      <c r="D324" s="4" t="s">
        <v>6</v>
      </c>
      <c r="E324" s="4"/>
      <c r="F324" s="7">
        <v>135872</v>
      </c>
      <c r="G324" s="7"/>
    </row>
    <row r="325" spans="1:7" ht="15.75" hidden="1" x14ac:dyDescent="0.25">
      <c r="A325" s="47" t="s">
        <v>387</v>
      </c>
      <c r="B325" s="5">
        <v>44830</v>
      </c>
      <c r="C325" s="6" t="s">
        <v>124</v>
      </c>
      <c r="D325" s="4" t="s">
        <v>10</v>
      </c>
      <c r="E325" s="6" t="s">
        <v>34</v>
      </c>
      <c r="F325" s="7"/>
      <c r="G325" s="7">
        <v>66000</v>
      </c>
    </row>
    <row r="326" spans="1:7" ht="15.75" hidden="1" x14ac:dyDescent="0.25">
      <c r="A326" s="47" t="s">
        <v>387</v>
      </c>
      <c r="B326" s="5">
        <v>44830</v>
      </c>
      <c r="C326" s="6" t="s">
        <v>125</v>
      </c>
      <c r="D326" s="4" t="s">
        <v>10</v>
      </c>
      <c r="E326" s="4" t="s">
        <v>34</v>
      </c>
      <c r="F326" s="7"/>
      <c r="G326" s="7">
        <v>66000</v>
      </c>
    </row>
    <row r="327" spans="1:7" ht="15.75" hidden="1" x14ac:dyDescent="0.25">
      <c r="A327" s="47" t="s">
        <v>387</v>
      </c>
      <c r="B327" s="5">
        <v>44831</v>
      </c>
      <c r="C327" s="6" t="s">
        <v>126</v>
      </c>
      <c r="D327" s="4" t="s">
        <v>10</v>
      </c>
      <c r="E327" s="6" t="s">
        <v>34</v>
      </c>
      <c r="F327" s="7"/>
      <c r="G327" s="7">
        <v>66000</v>
      </c>
    </row>
    <row r="328" spans="1:7" ht="15.75" hidden="1" x14ac:dyDescent="0.25">
      <c r="A328" s="47" t="s">
        <v>387</v>
      </c>
      <c r="B328" s="5">
        <v>44859</v>
      </c>
      <c r="C328" s="6" t="s">
        <v>127</v>
      </c>
      <c r="D328" s="4" t="s">
        <v>6</v>
      </c>
      <c r="E328" s="6"/>
      <c r="F328" s="7">
        <v>7340</v>
      </c>
      <c r="G328" s="7"/>
    </row>
    <row r="329" spans="1:7" ht="15.75" hidden="1" x14ac:dyDescent="0.25">
      <c r="A329" s="47" t="s">
        <v>387</v>
      </c>
      <c r="B329" s="5">
        <v>44890</v>
      </c>
      <c r="C329" s="6" t="s">
        <v>128</v>
      </c>
      <c r="D329" s="4" t="s">
        <v>6</v>
      </c>
      <c r="E329" s="6"/>
      <c r="F329" s="7">
        <v>7586</v>
      </c>
      <c r="G329" s="7"/>
    </row>
    <row r="330" spans="1:7" ht="15.75" hidden="1" x14ac:dyDescent="0.25">
      <c r="A330" s="47" t="s">
        <v>387</v>
      </c>
      <c r="B330" s="5">
        <v>44910</v>
      </c>
      <c r="C330" s="6" t="s">
        <v>129</v>
      </c>
      <c r="D330" s="4" t="s">
        <v>10</v>
      </c>
      <c r="E330" s="4" t="s">
        <v>34</v>
      </c>
      <c r="F330" s="7"/>
      <c r="G330" s="7">
        <v>66000</v>
      </c>
    </row>
    <row r="331" spans="1:7" ht="15.75" hidden="1" x14ac:dyDescent="0.25">
      <c r="A331" s="47" t="s">
        <v>387</v>
      </c>
      <c r="B331" s="5">
        <v>44916</v>
      </c>
      <c r="C331" s="6" t="s">
        <v>130</v>
      </c>
      <c r="D331" s="4" t="s">
        <v>10</v>
      </c>
      <c r="E331" s="4" t="s">
        <v>34</v>
      </c>
      <c r="F331" s="7"/>
      <c r="G331" s="7">
        <v>55000</v>
      </c>
    </row>
    <row r="332" spans="1:7" ht="15.75" hidden="1" x14ac:dyDescent="0.25">
      <c r="A332" s="47" t="s">
        <v>387</v>
      </c>
      <c r="B332" s="5">
        <v>44920</v>
      </c>
      <c r="C332" s="6" t="s">
        <v>131</v>
      </c>
      <c r="D332" s="4" t="s">
        <v>6</v>
      </c>
      <c r="E332" s="6"/>
      <c r="F332" s="7">
        <v>7337</v>
      </c>
      <c r="G332" s="7"/>
    </row>
    <row r="333" spans="1:7" ht="31.5" hidden="1" x14ac:dyDescent="0.25">
      <c r="A333" s="47" t="s">
        <v>395</v>
      </c>
      <c r="B333" s="5">
        <v>44823</v>
      </c>
      <c r="C333" s="6" t="s">
        <v>380</v>
      </c>
      <c r="D333" s="4" t="s">
        <v>27</v>
      </c>
      <c r="E333" s="6"/>
      <c r="F333" s="19">
        <v>1000000000</v>
      </c>
      <c r="G333" s="19"/>
    </row>
    <row r="334" spans="1:7" ht="31.5" hidden="1" x14ac:dyDescent="0.25">
      <c r="A334" s="47" t="s">
        <v>395</v>
      </c>
      <c r="B334" s="5">
        <v>44823</v>
      </c>
      <c r="C334" s="6" t="s">
        <v>381</v>
      </c>
      <c r="D334" s="4" t="s">
        <v>27</v>
      </c>
      <c r="E334" s="6"/>
      <c r="F334" s="19">
        <v>5000000000</v>
      </c>
      <c r="G334" s="7"/>
    </row>
    <row r="335" spans="1:7" ht="31.5" hidden="1" x14ac:dyDescent="0.25">
      <c r="A335" s="47" t="s">
        <v>395</v>
      </c>
      <c r="B335" s="5">
        <v>44824</v>
      </c>
      <c r="C335" s="6" t="s">
        <v>382</v>
      </c>
      <c r="D335" s="4" t="s">
        <v>27</v>
      </c>
      <c r="E335" s="6"/>
      <c r="F335" s="19">
        <v>1003000000</v>
      </c>
      <c r="G335" s="7"/>
    </row>
    <row r="336" spans="1:7" ht="15.75" hidden="1" x14ac:dyDescent="0.25">
      <c r="A336" s="47" t="s">
        <v>395</v>
      </c>
      <c r="B336" s="5">
        <v>44824</v>
      </c>
      <c r="C336" s="6" t="s">
        <v>374</v>
      </c>
      <c r="D336" s="4" t="s">
        <v>10</v>
      </c>
      <c r="E336" s="6" t="s">
        <v>34</v>
      </c>
      <c r="F336" s="7"/>
      <c r="G336" s="7">
        <v>1100000</v>
      </c>
    </row>
    <row r="337" spans="1:15" ht="15.75" hidden="1" x14ac:dyDescent="0.25">
      <c r="A337" s="47" t="s">
        <v>395</v>
      </c>
      <c r="B337" s="5">
        <v>44834</v>
      </c>
      <c r="C337" s="6" t="s">
        <v>375</v>
      </c>
      <c r="D337" s="4" t="s">
        <v>43</v>
      </c>
      <c r="E337" s="6"/>
      <c r="F337" s="7"/>
      <c r="G337" s="7">
        <v>2000000000</v>
      </c>
    </row>
    <row r="338" spans="1:15" ht="15.75" hidden="1" x14ac:dyDescent="0.25">
      <c r="A338" s="47" t="s">
        <v>395</v>
      </c>
      <c r="B338" s="5">
        <v>44834</v>
      </c>
      <c r="C338" s="6" t="s">
        <v>375</v>
      </c>
      <c r="D338" s="4" t="s">
        <v>43</v>
      </c>
      <c r="E338" s="6"/>
      <c r="F338" s="7"/>
      <c r="G338" s="7">
        <v>2000000000</v>
      </c>
    </row>
    <row r="339" spans="1:15" ht="15.75" hidden="1" x14ac:dyDescent="0.25">
      <c r="A339" s="47" t="s">
        <v>395</v>
      </c>
      <c r="B339" s="5">
        <v>44834</v>
      </c>
      <c r="C339" s="6" t="s">
        <v>375</v>
      </c>
      <c r="D339" s="4" t="s">
        <v>43</v>
      </c>
      <c r="E339" s="6"/>
      <c r="F339" s="7"/>
      <c r="G339" s="7">
        <v>3000000000</v>
      </c>
    </row>
    <row r="340" spans="1:15" ht="15.75" hidden="1" x14ac:dyDescent="0.25">
      <c r="A340" s="47" t="s">
        <v>395</v>
      </c>
      <c r="B340" s="5">
        <v>44828</v>
      </c>
      <c r="C340" s="6" t="s">
        <v>376</v>
      </c>
      <c r="D340" s="4" t="s">
        <v>6</v>
      </c>
      <c r="E340" s="6"/>
      <c r="F340" s="7">
        <v>32939</v>
      </c>
      <c r="G340" s="7"/>
    </row>
    <row r="341" spans="1:15" ht="15.75" hidden="1" x14ac:dyDescent="0.25">
      <c r="A341" s="47" t="s">
        <v>395</v>
      </c>
      <c r="B341" s="5">
        <v>44859</v>
      </c>
      <c r="C341" s="6" t="s">
        <v>376</v>
      </c>
      <c r="D341" s="4" t="s">
        <v>6</v>
      </c>
      <c r="E341" s="6"/>
      <c r="F341" s="7">
        <v>794</v>
      </c>
      <c r="G341" s="7"/>
    </row>
    <row r="342" spans="1:15" ht="31.5" hidden="1" x14ac:dyDescent="0.25">
      <c r="A342" s="47" t="s">
        <v>395</v>
      </c>
      <c r="B342" s="5">
        <v>44870</v>
      </c>
      <c r="C342" s="6" t="s">
        <v>377</v>
      </c>
      <c r="D342" s="4" t="s">
        <v>10</v>
      </c>
      <c r="E342" s="6" t="s">
        <v>34</v>
      </c>
      <c r="F342" s="7"/>
      <c r="G342" s="7">
        <v>33000</v>
      </c>
    </row>
    <row r="343" spans="1:15" ht="15.75" hidden="1" x14ac:dyDescent="0.25">
      <c r="A343" s="47" t="s">
        <v>395</v>
      </c>
      <c r="B343" s="5">
        <v>44890</v>
      </c>
      <c r="C343" s="6" t="s">
        <v>376</v>
      </c>
      <c r="D343" s="4" t="s">
        <v>6</v>
      </c>
      <c r="E343" s="6"/>
      <c r="F343" s="7">
        <v>1624</v>
      </c>
      <c r="G343" s="7"/>
    </row>
    <row r="344" spans="1:15" ht="31.5" hidden="1" x14ac:dyDescent="0.25">
      <c r="A344" s="47" t="s">
        <v>395</v>
      </c>
      <c r="B344" s="5">
        <v>44900</v>
      </c>
      <c r="C344" s="6" t="s">
        <v>377</v>
      </c>
      <c r="D344" s="4" t="s">
        <v>10</v>
      </c>
      <c r="E344" s="6" t="s">
        <v>34</v>
      </c>
      <c r="F344" s="7"/>
      <c r="G344" s="7">
        <v>33000</v>
      </c>
    </row>
    <row r="345" spans="1:15" ht="15.75" hidden="1" x14ac:dyDescent="0.25">
      <c r="A345" s="47" t="s">
        <v>395</v>
      </c>
      <c r="B345" s="5">
        <v>44919</v>
      </c>
      <c r="C345" s="6" t="s">
        <v>376</v>
      </c>
      <c r="D345" s="4" t="s">
        <v>6</v>
      </c>
      <c r="E345" s="6"/>
      <c r="F345" s="7">
        <v>1545</v>
      </c>
      <c r="G345" s="7"/>
    </row>
    <row r="346" spans="1:15" ht="15.75" hidden="1" x14ac:dyDescent="0.25">
      <c r="A346" s="5" t="s">
        <v>396</v>
      </c>
      <c r="B346" s="5">
        <v>44699</v>
      </c>
      <c r="C346" s="6" t="s">
        <v>242</v>
      </c>
      <c r="D346" s="4" t="s">
        <v>33</v>
      </c>
      <c r="E346" s="6"/>
      <c r="F346" s="7">
        <v>40000000</v>
      </c>
      <c r="G346" s="7"/>
    </row>
    <row r="347" spans="1:15" ht="15.75" hidden="1" x14ac:dyDescent="0.25">
      <c r="A347" s="5" t="s">
        <v>396</v>
      </c>
      <c r="B347" s="5">
        <v>44699</v>
      </c>
      <c r="C347" s="6" t="s">
        <v>400</v>
      </c>
      <c r="D347" s="4" t="s">
        <v>419</v>
      </c>
      <c r="E347" s="6" t="s">
        <v>30</v>
      </c>
      <c r="F347" s="7"/>
      <c r="G347" s="7">
        <v>17000000</v>
      </c>
      <c r="H347" s="42"/>
      <c r="I347" s="42"/>
      <c r="J347" s="42"/>
      <c r="K347" s="42"/>
      <c r="L347" s="42"/>
      <c r="M347" s="42"/>
      <c r="N347" s="42"/>
      <c r="O347" s="42"/>
    </row>
    <row r="348" spans="1:15" ht="15.75" hidden="1" x14ac:dyDescent="0.25">
      <c r="A348" s="5" t="s">
        <v>396</v>
      </c>
      <c r="B348" s="5">
        <v>44699</v>
      </c>
      <c r="C348" s="6" t="s">
        <v>401</v>
      </c>
      <c r="D348" s="4" t="s">
        <v>419</v>
      </c>
      <c r="E348" s="6" t="s">
        <v>30</v>
      </c>
      <c r="F348" s="7"/>
      <c r="G348" s="7">
        <f>23000000</f>
        <v>23000000</v>
      </c>
      <c r="H348" s="42"/>
      <c r="I348" s="42"/>
      <c r="J348" s="42"/>
      <c r="K348" s="42"/>
      <c r="L348" s="42"/>
      <c r="M348" s="42"/>
      <c r="N348" s="42"/>
      <c r="O348" s="42"/>
    </row>
    <row r="349" spans="1:15" ht="47.25" hidden="1" x14ac:dyDescent="0.25">
      <c r="A349" s="5" t="s">
        <v>396</v>
      </c>
      <c r="B349" s="5">
        <v>44792</v>
      </c>
      <c r="C349" s="6" t="s">
        <v>241</v>
      </c>
      <c r="D349" s="4" t="s">
        <v>33</v>
      </c>
      <c r="E349" s="4"/>
      <c r="F349" s="22">
        <v>75000000</v>
      </c>
      <c r="G349" s="22"/>
      <c r="H349" s="42"/>
      <c r="I349" s="42"/>
      <c r="J349" s="42"/>
      <c r="K349" s="42"/>
      <c r="L349" s="42"/>
      <c r="M349" s="42"/>
      <c r="N349" s="42"/>
      <c r="O349" s="42"/>
    </row>
    <row r="350" spans="1:15" ht="31.5" hidden="1" x14ac:dyDescent="0.25">
      <c r="A350" s="8" t="s">
        <v>396</v>
      </c>
      <c r="B350" s="8">
        <v>44792</v>
      </c>
      <c r="C350" s="17" t="s">
        <v>402</v>
      </c>
      <c r="D350" s="9" t="s">
        <v>417</v>
      </c>
      <c r="E350" s="17"/>
      <c r="F350" s="10"/>
      <c r="G350" s="60">
        <v>75000000</v>
      </c>
      <c r="H350" s="42"/>
      <c r="I350" s="42"/>
      <c r="J350" s="42"/>
      <c r="K350" s="42"/>
      <c r="L350" s="42"/>
      <c r="M350" s="42"/>
      <c r="N350" s="42"/>
      <c r="O350" s="42"/>
    </row>
    <row r="351" spans="1:15" ht="15.75" hidden="1" x14ac:dyDescent="0.25">
      <c r="B351" s="43"/>
      <c r="C351" s="44" t="s">
        <v>391</v>
      </c>
      <c r="D351" s="43"/>
      <c r="E351" s="43"/>
      <c r="F351" s="45">
        <f>SUM(F5:F350)</f>
        <v>12648162301</v>
      </c>
      <c r="G351" s="45">
        <f>SUM(G5:G350)</f>
        <v>18271367259</v>
      </c>
      <c r="H351" s="42">
        <f>9003000000+115000000</f>
        <v>9118000000</v>
      </c>
      <c r="I351" s="42">
        <f>F351-H351</f>
        <v>3530162301</v>
      </c>
      <c r="J351" s="42">
        <f>G351-H351</f>
        <v>9153367259</v>
      </c>
      <c r="K351" s="42"/>
      <c r="L351" s="42"/>
      <c r="M351" s="42"/>
      <c r="N351" s="42"/>
      <c r="O351" s="42"/>
    </row>
    <row r="352" spans="1:15" ht="15.75" hidden="1" x14ac:dyDescent="0.25">
      <c r="B352" s="43"/>
      <c r="C352" s="44" t="s">
        <v>392</v>
      </c>
      <c r="D352" s="43"/>
      <c r="E352" s="43"/>
      <c r="F352" s="48">
        <v>5832596124</v>
      </c>
      <c r="G352" s="43"/>
      <c r="H352" s="42"/>
      <c r="I352" s="42"/>
      <c r="J352" s="42"/>
      <c r="K352" s="42"/>
      <c r="L352" s="42"/>
      <c r="M352" s="42"/>
      <c r="N352" s="42"/>
      <c r="O352" s="42"/>
    </row>
    <row r="353" spans="2:13" ht="15.75" hidden="1" x14ac:dyDescent="0.25">
      <c r="B353" s="43"/>
      <c r="C353" s="44" t="s">
        <v>36</v>
      </c>
      <c r="D353" s="43"/>
      <c r="E353" s="43"/>
      <c r="F353" s="46">
        <f>F351+F352-G351</f>
        <v>209391166</v>
      </c>
      <c r="G353" s="43"/>
      <c r="H353" t="s">
        <v>386</v>
      </c>
      <c r="I353" s="42">
        <v>101946774</v>
      </c>
      <c r="J353" s="42"/>
      <c r="K353" s="42"/>
      <c r="L353" s="42"/>
      <c r="M353" s="42"/>
    </row>
    <row r="354" spans="2:13" hidden="1" x14ac:dyDescent="0.25">
      <c r="H354" t="s">
        <v>387</v>
      </c>
      <c r="I354" s="42">
        <v>44553163</v>
      </c>
      <c r="J354" s="42"/>
      <c r="K354" s="42"/>
      <c r="L354" s="42"/>
      <c r="M354" s="42"/>
    </row>
    <row r="355" spans="2:13" hidden="1" x14ac:dyDescent="0.25">
      <c r="H355" t="s">
        <v>388</v>
      </c>
      <c r="I355" s="42">
        <v>61020327</v>
      </c>
      <c r="J355" s="42"/>
      <c r="K355" s="42"/>
      <c r="L355" s="42"/>
      <c r="M355" s="42"/>
    </row>
    <row r="356" spans="2:13" hidden="1" x14ac:dyDescent="0.25">
      <c r="H356" t="s">
        <v>389</v>
      </c>
      <c r="I356" s="42">
        <v>1870902</v>
      </c>
      <c r="J356" s="42"/>
      <c r="K356" s="42"/>
      <c r="L356" s="42"/>
      <c r="M356" s="42"/>
    </row>
    <row r="357" spans="2:13" hidden="1" x14ac:dyDescent="0.25">
      <c r="H357" t="s">
        <v>390</v>
      </c>
      <c r="I357" s="42">
        <f>'tiền mặt'!F11</f>
        <v>0</v>
      </c>
      <c r="J357" s="42"/>
      <c r="K357" s="42"/>
      <c r="L357" s="42"/>
      <c r="M357" s="42"/>
    </row>
    <row r="358" spans="2:13" hidden="1" x14ac:dyDescent="0.25">
      <c r="I358" s="42">
        <f>SUM(I353:I357)</f>
        <v>209391166</v>
      </c>
      <c r="J358" s="42">
        <f>F353-I358</f>
        <v>0</v>
      </c>
      <c r="K358" s="42"/>
      <c r="L358" s="42"/>
      <c r="M358" s="42"/>
    </row>
    <row r="359" spans="2:13" x14ac:dyDescent="0.25">
      <c r="I359" s="42"/>
      <c r="J359" s="42"/>
      <c r="K359" s="42"/>
      <c r="L359" s="42"/>
      <c r="M359" s="42"/>
    </row>
    <row r="360" spans="2:13" x14ac:dyDescent="0.25">
      <c r="I360" s="42"/>
      <c r="J360" s="42"/>
      <c r="K360" s="42"/>
      <c r="L360" s="42"/>
      <c r="M360" s="42"/>
    </row>
    <row r="361" spans="2:13" x14ac:dyDescent="0.25">
      <c r="I361" s="42"/>
      <c r="J361" s="42"/>
      <c r="K361" s="42"/>
      <c r="L361" s="42"/>
      <c r="M361" s="42"/>
    </row>
    <row r="362" spans="2:13" x14ac:dyDescent="0.25">
      <c r="I362" s="42"/>
      <c r="J362" s="42"/>
      <c r="K362" s="42"/>
      <c r="L362" s="42"/>
      <c r="M362" s="42"/>
    </row>
    <row r="363" spans="2:13" x14ac:dyDescent="0.25">
      <c r="I363" s="42"/>
      <c r="J363" s="42"/>
      <c r="K363" s="42"/>
      <c r="L363" s="42"/>
      <c r="M363" s="42"/>
    </row>
    <row r="364" spans="2:13" x14ac:dyDescent="0.25">
      <c r="I364" s="42"/>
      <c r="J364" s="42"/>
      <c r="K364" s="42"/>
      <c r="L364" s="42"/>
      <c r="M364" s="42"/>
    </row>
    <row r="365" spans="2:13" x14ac:dyDescent="0.25">
      <c r="I365" s="42"/>
      <c r="J365" s="42"/>
      <c r="K365" s="42"/>
      <c r="L365" s="42"/>
      <c r="M365" s="42"/>
    </row>
  </sheetData>
  <autoFilter ref="A4:G358" xr:uid="{00000000-0001-0000-0400-000000000000}">
    <filterColumn colId="3">
      <filters>
        <filter val="thu tài trợ DN"/>
      </filters>
    </filterColumn>
  </autoFilter>
  <mergeCells count="2">
    <mergeCell ref="A1:G1"/>
    <mergeCell ref="A2:G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D47869-198F-4397-89DB-526E782DE776}">
          <x14:formula1>
            <xm:f>Sheet2!$A:$A</xm:f>
          </x14:formula1>
          <xm:sqref>K93 D4:E1048576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4"/>
  <sheetViews>
    <sheetView topLeftCell="A4" workbookViewId="0">
      <selection activeCell="A35" sqref="A35"/>
    </sheetView>
  </sheetViews>
  <sheetFormatPr defaultRowHeight="15" x14ac:dyDescent="0.25"/>
  <cols>
    <col min="1" max="1" width="22.42578125" customWidth="1"/>
    <col min="2" max="2" width="19.42578125" customWidth="1"/>
    <col min="5" max="5" width="10.5703125" customWidth="1"/>
  </cols>
  <sheetData>
    <row r="1" spans="1:2" x14ac:dyDescent="0.25">
      <c r="A1" t="s">
        <v>13</v>
      </c>
    </row>
    <row r="2" spans="1:2" x14ac:dyDescent="0.25">
      <c r="A2" t="s">
        <v>6</v>
      </c>
    </row>
    <row r="3" spans="1:2" x14ac:dyDescent="0.25">
      <c r="A3" t="s">
        <v>7</v>
      </c>
    </row>
    <row r="4" spans="1:2" x14ac:dyDescent="0.25">
      <c r="A4" t="s">
        <v>22</v>
      </c>
    </row>
    <row r="5" spans="1:2" x14ac:dyDescent="0.25">
      <c r="A5" t="s">
        <v>399</v>
      </c>
    </row>
    <row r="6" spans="1:2" x14ac:dyDescent="0.25">
      <c r="A6" t="s">
        <v>8</v>
      </c>
    </row>
    <row r="7" spans="1:2" x14ac:dyDescent="0.25">
      <c r="A7" t="s">
        <v>9</v>
      </c>
    </row>
    <row r="8" spans="1:2" x14ac:dyDescent="0.25">
      <c r="A8" t="s">
        <v>10</v>
      </c>
    </row>
    <row r="9" spans="1:2" x14ac:dyDescent="0.25">
      <c r="A9" t="s">
        <v>11</v>
      </c>
    </row>
    <row r="10" spans="1:2" x14ac:dyDescent="0.25">
      <c r="A10" t="s">
        <v>12</v>
      </c>
    </row>
    <row r="11" spans="1:2" x14ac:dyDescent="0.25">
      <c r="A11" t="s">
        <v>14</v>
      </c>
    </row>
    <row r="12" spans="1:2" x14ac:dyDescent="0.25">
      <c r="A12" t="s">
        <v>23</v>
      </c>
      <c r="B12" t="s">
        <v>16</v>
      </c>
    </row>
    <row r="13" spans="1:2" x14ac:dyDescent="0.25">
      <c r="A13" t="s">
        <v>24</v>
      </c>
      <c r="B13" t="s">
        <v>17</v>
      </c>
    </row>
    <row r="14" spans="1:2" x14ac:dyDescent="0.25">
      <c r="A14" t="s">
        <v>25</v>
      </c>
      <c r="B14" t="s">
        <v>18</v>
      </c>
    </row>
    <row r="15" spans="1:2" x14ac:dyDescent="0.25">
      <c r="A15" t="s">
        <v>26</v>
      </c>
      <c r="B15" t="s">
        <v>19</v>
      </c>
    </row>
    <row r="16" spans="1:2" x14ac:dyDescent="0.25">
      <c r="A16" t="s">
        <v>20</v>
      </c>
      <c r="B16" t="s">
        <v>20</v>
      </c>
    </row>
    <row r="17" spans="1:2" x14ac:dyDescent="0.25">
      <c r="A17" t="s">
        <v>32</v>
      </c>
      <c r="B17" t="s">
        <v>32</v>
      </c>
    </row>
    <row r="18" spans="1:2" x14ac:dyDescent="0.25">
      <c r="A18" t="s">
        <v>29</v>
      </c>
    </row>
    <row r="19" spans="1:2" x14ac:dyDescent="0.25">
      <c r="A19" t="s">
        <v>21</v>
      </c>
    </row>
    <row r="20" spans="1:2" x14ac:dyDescent="0.25">
      <c r="A20" t="s">
        <v>27</v>
      </c>
    </row>
    <row r="21" spans="1:2" x14ac:dyDescent="0.25">
      <c r="A21" t="s">
        <v>28</v>
      </c>
    </row>
    <row r="22" spans="1:2" x14ac:dyDescent="0.25">
      <c r="A22" t="s">
        <v>30</v>
      </c>
    </row>
    <row r="23" spans="1:2" x14ac:dyDescent="0.25">
      <c r="A23" t="s">
        <v>31</v>
      </c>
    </row>
    <row r="24" spans="1:2" x14ac:dyDescent="0.25">
      <c r="A24" t="s">
        <v>34</v>
      </c>
    </row>
    <row r="25" spans="1:2" x14ac:dyDescent="0.25">
      <c r="A25" t="s">
        <v>38</v>
      </c>
    </row>
    <row r="26" spans="1:2" x14ac:dyDescent="0.25">
      <c r="A26" t="s">
        <v>43</v>
      </c>
    </row>
    <row r="27" spans="1:2" x14ac:dyDescent="0.25">
      <c r="A27" t="s">
        <v>18</v>
      </c>
    </row>
    <row r="28" spans="1:2" x14ac:dyDescent="0.25">
      <c r="A28" t="s">
        <v>17</v>
      </c>
    </row>
    <row r="29" spans="1:2" x14ac:dyDescent="0.25">
      <c r="A29" t="s">
        <v>397</v>
      </c>
    </row>
    <row r="30" spans="1:2" x14ac:dyDescent="0.25">
      <c r="A30" t="s">
        <v>417</v>
      </c>
    </row>
    <row r="31" spans="1:2" x14ac:dyDescent="0.25">
      <c r="A31" t="s">
        <v>418</v>
      </c>
    </row>
    <row r="32" spans="1:2" x14ac:dyDescent="0.25">
      <c r="A32" t="s">
        <v>419</v>
      </c>
    </row>
    <row r="33" spans="1:1" x14ac:dyDescent="0.25">
      <c r="A33" t="s">
        <v>421</v>
      </c>
    </row>
    <row r="34" spans="1:1" x14ac:dyDescent="0.25">
      <c r="A34" t="s">
        <v>422</v>
      </c>
    </row>
  </sheetData>
  <dataValidations count="1">
    <dataValidation type="list" allowBlank="1" showInputMessage="1" showErrorMessage="1" sqref="A1:A8" xr:uid="{00000000-0002-0000-0600-000000000000}">
      <formula1>$A$1:$A$8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BÁO CÁO TC 2022</vt:lpstr>
      <vt:lpstr>MB 2022</vt:lpstr>
      <vt:lpstr>vcb 2022</vt:lpstr>
      <vt:lpstr>bidv 2022</vt:lpstr>
      <vt:lpstr>an bình</vt:lpstr>
      <vt:lpstr>tiền mặt</vt:lpstr>
      <vt:lpstr>TH NH+TM </vt:lpstr>
      <vt:lpstr>Sheet2</vt:lpstr>
      <vt:lpstr>chi_hỗ_trợ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2024-09-12T08:03:10Z</cp:lastPrinted>
  <dcterms:created xsi:type="dcterms:W3CDTF">2024-03-27T06:52:29Z</dcterms:created>
  <dcterms:modified xsi:type="dcterms:W3CDTF">2024-09-13T08:27:22Z</dcterms:modified>
</cp:coreProperties>
</file>